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95" windowHeight="8445" tabRatio="737" activeTab="2"/>
  </bookViews>
  <sheets>
    <sheet name="Calendario 2012" sheetId="3" r:id="rId1"/>
    <sheet name="Serv. Campus ELCHE" sheetId="6" r:id="rId2"/>
    <sheet name="Serv. Campus ALTEA" sheetId="7" r:id="rId3"/>
    <sheet name="Serv. Campus Orihuela" sheetId="8" r:id="rId4"/>
    <sheet name="Serv. Campus San Juan" sheetId="9" r:id="rId5"/>
    <sheet name="cuadro licitación" sheetId="11" r:id="rId6"/>
  </sheets>
  <calcPr calcId="125725"/>
</workbook>
</file>

<file path=xl/calcChain.xml><?xml version="1.0" encoding="utf-8"?>
<calcChain xmlns="http://schemas.openxmlformats.org/spreadsheetml/2006/main">
  <c r="H35" i="11"/>
  <c r="G35"/>
  <c r="F35"/>
  <c r="E35"/>
  <c r="H34"/>
  <c r="G34"/>
  <c r="F34"/>
  <c r="E34"/>
  <c r="H33"/>
  <c r="G33"/>
  <c r="F33"/>
  <c r="E33"/>
  <c r="H32"/>
  <c r="G32"/>
  <c r="F32"/>
  <c r="E32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H25"/>
  <c r="G25"/>
  <c r="F25"/>
  <c r="E25"/>
  <c r="H24"/>
  <c r="H37" s="1"/>
  <c r="G24"/>
  <c r="G37" s="1"/>
  <c r="F24"/>
  <c r="F37" s="1"/>
  <c r="E24"/>
  <c r="E37" s="1"/>
  <c r="M19"/>
  <c r="L19"/>
  <c r="K19"/>
  <c r="J19"/>
  <c r="I19"/>
  <c r="D37" l="1"/>
  <c r="F27" i="6" l="1"/>
  <c r="P87" i="9"/>
  <c r="O87"/>
  <c r="N87"/>
  <c r="M87"/>
  <c r="O86"/>
  <c r="N86"/>
  <c r="M86"/>
  <c r="O85"/>
  <c r="N85"/>
  <c r="M85"/>
  <c r="O84"/>
  <c r="N84"/>
  <c r="M84"/>
  <c r="O83"/>
  <c r="N83"/>
  <c r="M83"/>
  <c r="O82"/>
  <c r="N82"/>
  <c r="M82"/>
  <c r="O81"/>
  <c r="N81"/>
  <c r="M81"/>
  <c r="F86"/>
  <c r="P86" s="1"/>
  <c r="P85"/>
  <c r="F85"/>
  <c r="F84"/>
  <c r="P84" s="1"/>
  <c r="P83"/>
  <c r="F83"/>
  <c r="F82"/>
  <c r="P11"/>
  <c r="P21"/>
  <c r="P31"/>
  <c r="P41"/>
  <c r="P51"/>
  <c r="P61"/>
  <c r="P71"/>
  <c r="O26" i="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152"/>
  <c r="P5" i="7"/>
  <c r="O10" i="8"/>
  <c r="O79" s="1"/>
  <c r="O9"/>
  <c r="O8"/>
  <c r="O7"/>
  <c r="O10" i="9"/>
  <c r="O9"/>
  <c r="O8"/>
  <c r="O7"/>
  <c r="O6"/>
  <c r="O70"/>
  <c r="N70"/>
  <c r="F70"/>
  <c r="M70" s="1"/>
  <c r="P70" s="1"/>
  <c r="O69"/>
  <c r="N69"/>
  <c r="M69"/>
  <c r="P69" s="1"/>
  <c r="F69"/>
  <c r="O68"/>
  <c r="N68"/>
  <c r="F68"/>
  <c r="M68" s="1"/>
  <c r="P68" s="1"/>
  <c r="O67"/>
  <c r="N67"/>
  <c r="M67"/>
  <c r="P67" s="1"/>
  <c r="F67"/>
  <c r="O66"/>
  <c r="O71" s="1"/>
  <c r="N66"/>
  <c r="N71" s="1"/>
  <c r="F66"/>
  <c r="M66" s="1"/>
  <c r="O60"/>
  <c r="N60"/>
  <c r="M60"/>
  <c r="P60" s="1"/>
  <c r="F60"/>
  <c r="O59"/>
  <c r="N59"/>
  <c r="F59"/>
  <c r="M59" s="1"/>
  <c r="P59" s="1"/>
  <c r="O58"/>
  <c r="N58"/>
  <c r="M58"/>
  <c r="P58" s="1"/>
  <c r="F58"/>
  <c r="O57"/>
  <c r="N57"/>
  <c r="F57"/>
  <c r="M57" s="1"/>
  <c r="P57" s="1"/>
  <c r="O56"/>
  <c r="O61" s="1"/>
  <c r="N56"/>
  <c r="N61" s="1"/>
  <c r="M56"/>
  <c r="M61" s="1"/>
  <c r="F56"/>
  <c r="O50"/>
  <c r="N50"/>
  <c r="F50"/>
  <c r="M50" s="1"/>
  <c r="P50" s="1"/>
  <c r="O49"/>
  <c r="N49"/>
  <c r="M49"/>
  <c r="P49" s="1"/>
  <c r="F49"/>
  <c r="O48"/>
  <c r="N48"/>
  <c r="F48"/>
  <c r="M48" s="1"/>
  <c r="P48" s="1"/>
  <c r="O47"/>
  <c r="N47"/>
  <c r="M47"/>
  <c r="P47" s="1"/>
  <c r="F47"/>
  <c r="O46"/>
  <c r="O51" s="1"/>
  <c r="N46"/>
  <c r="N51" s="1"/>
  <c r="F46"/>
  <c r="M46" s="1"/>
  <c r="O40"/>
  <c r="N40"/>
  <c r="M40"/>
  <c r="P40" s="1"/>
  <c r="F40"/>
  <c r="O39"/>
  <c r="N39"/>
  <c r="F39"/>
  <c r="M39" s="1"/>
  <c r="P39" s="1"/>
  <c r="O38"/>
  <c r="N38"/>
  <c r="M38"/>
  <c r="P38" s="1"/>
  <c r="F38"/>
  <c r="O37"/>
  <c r="N37"/>
  <c r="F37"/>
  <c r="M37" s="1"/>
  <c r="P37" s="1"/>
  <c r="O36"/>
  <c r="O41" s="1"/>
  <c r="N36"/>
  <c r="N41" s="1"/>
  <c r="M36"/>
  <c r="F36"/>
  <c r="O30"/>
  <c r="N30"/>
  <c r="F30"/>
  <c r="M30" s="1"/>
  <c r="P30" s="1"/>
  <c r="O29"/>
  <c r="N29"/>
  <c r="M29"/>
  <c r="P29" s="1"/>
  <c r="F29"/>
  <c r="O28"/>
  <c r="N28"/>
  <c r="F28"/>
  <c r="M28" s="1"/>
  <c r="P28" s="1"/>
  <c r="O27"/>
  <c r="N27"/>
  <c r="M27"/>
  <c r="P27" s="1"/>
  <c r="F27"/>
  <c r="O26"/>
  <c r="O31" s="1"/>
  <c r="N26"/>
  <c r="N31" s="1"/>
  <c r="F26"/>
  <c r="M26" s="1"/>
  <c r="O20"/>
  <c r="N20"/>
  <c r="M20"/>
  <c r="P20" s="1"/>
  <c r="F20"/>
  <c r="O19"/>
  <c r="N19"/>
  <c r="F19"/>
  <c r="M19" s="1"/>
  <c r="P19" s="1"/>
  <c r="O18"/>
  <c r="N18"/>
  <c r="M18"/>
  <c r="P18" s="1"/>
  <c r="F18"/>
  <c r="O17"/>
  <c r="N17"/>
  <c r="F17"/>
  <c r="M17" s="1"/>
  <c r="P17" s="1"/>
  <c r="O16"/>
  <c r="O21" s="1"/>
  <c r="N16"/>
  <c r="N21" s="1"/>
  <c r="M16"/>
  <c r="M21" s="1"/>
  <c r="F16"/>
  <c r="N10"/>
  <c r="F10"/>
  <c r="M10" s="1"/>
  <c r="P10" s="1"/>
  <c r="N9"/>
  <c r="M9"/>
  <c r="P9" s="1"/>
  <c r="F9"/>
  <c r="N8"/>
  <c r="F8"/>
  <c r="M8" s="1"/>
  <c r="P8" s="1"/>
  <c r="N7"/>
  <c r="M7"/>
  <c r="P7" s="1"/>
  <c r="F7"/>
  <c r="O11"/>
  <c r="N6"/>
  <c r="N11" s="1"/>
  <c r="F6"/>
  <c r="M6" s="1"/>
  <c r="F7" i="8"/>
  <c r="M7"/>
  <c r="N7"/>
  <c r="F8"/>
  <c r="M8" s="1"/>
  <c r="N8"/>
  <c r="N11" s="1"/>
  <c r="F9"/>
  <c r="M9" s="1"/>
  <c r="P9" s="1"/>
  <c r="N9"/>
  <c r="F10"/>
  <c r="M10" s="1"/>
  <c r="N10"/>
  <c r="M16"/>
  <c r="P16" s="1"/>
  <c r="N16"/>
  <c r="O16"/>
  <c r="M17"/>
  <c r="P17" s="1"/>
  <c r="N17"/>
  <c r="O17"/>
  <c r="F18"/>
  <c r="M18" s="1"/>
  <c r="P18" s="1"/>
  <c r="N18"/>
  <c r="N20" s="1"/>
  <c r="O18"/>
  <c r="F19"/>
  <c r="M19" s="1"/>
  <c r="N19"/>
  <c r="O19"/>
  <c r="F25"/>
  <c r="M25" s="1"/>
  <c r="P25" s="1"/>
  <c r="N25"/>
  <c r="O25"/>
  <c r="F26"/>
  <c r="M26" s="1"/>
  <c r="N26"/>
  <c r="O26"/>
  <c r="F27"/>
  <c r="M27"/>
  <c r="N27"/>
  <c r="O27"/>
  <c r="F28"/>
  <c r="M28" s="1"/>
  <c r="N28"/>
  <c r="O28"/>
  <c r="N29"/>
  <c r="F34"/>
  <c r="M34"/>
  <c r="N34"/>
  <c r="O34"/>
  <c r="F35"/>
  <c r="M35" s="1"/>
  <c r="N35"/>
  <c r="N38" s="1"/>
  <c r="O35"/>
  <c r="F36"/>
  <c r="M36" s="1"/>
  <c r="P36" s="1"/>
  <c r="N36"/>
  <c r="O36"/>
  <c r="F37"/>
  <c r="M37" s="1"/>
  <c r="N37"/>
  <c r="O37"/>
  <c r="F43"/>
  <c r="M43" s="1"/>
  <c r="P43" s="1"/>
  <c r="N43"/>
  <c r="O43"/>
  <c r="F44"/>
  <c r="M44" s="1"/>
  <c r="N44"/>
  <c r="O44"/>
  <c r="F45"/>
  <c r="M45"/>
  <c r="N45"/>
  <c r="O45"/>
  <c r="F46"/>
  <c r="M46" s="1"/>
  <c r="N46"/>
  <c r="O46"/>
  <c r="N47"/>
  <c r="F52"/>
  <c r="M52"/>
  <c r="N52"/>
  <c r="O52"/>
  <c r="F53"/>
  <c r="M53" s="1"/>
  <c r="N53"/>
  <c r="N56" s="1"/>
  <c r="N69" s="1"/>
  <c r="O53"/>
  <c r="F54"/>
  <c r="M54" s="1"/>
  <c r="N54"/>
  <c r="O54"/>
  <c r="F55"/>
  <c r="M55" s="1"/>
  <c r="P55" s="1"/>
  <c r="N55"/>
  <c r="O55"/>
  <c r="F61"/>
  <c r="M61" s="1"/>
  <c r="N61"/>
  <c r="N76" s="1"/>
  <c r="O61"/>
  <c r="F62"/>
  <c r="M62" s="1"/>
  <c r="N62"/>
  <c r="O62"/>
  <c r="O65" s="1"/>
  <c r="F63"/>
  <c r="M63"/>
  <c r="N63"/>
  <c r="O63"/>
  <c r="F64"/>
  <c r="M64" s="1"/>
  <c r="N64"/>
  <c r="N79" s="1"/>
  <c r="O64"/>
  <c r="N65"/>
  <c r="M75"/>
  <c r="N75"/>
  <c r="O75"/>
  <c r="O76"/>
  <c r="N77"/>
  <c r="N78"/>
  <c r="O78"/>
  <c r="P52" i="7"/>
  <c r="N52"/>
  <c r="P51"/>
  <c r="O51"/>
  <c r="N51"/>
  <c r="P41"/>
  <c r="P45" s="1"/>
  <c r="O41"/>
  <c r="G41"/>
  <c r="N41" s="1"/>
  <c r="P35"/>
  <c r="O35"/>
  <c r="G35"/>
  <c r="N35" s="1"/>
  <c r="Q35" s="1"/>
  <c r="P29"/>
  <c r="O29"/>
  <c r="G29"/>
  <c r="N29" s="1"/>
  <c r="Q29" s="1"/>
  <c r="P23"/>
  <c r="O23"/>
  <c r="G23"/>
  <c r="N23" s="1"/>
  <c r="Q23" s="1"/>
  <c r="P17"/>
  <c r="O17"/>
  <c r="G17"/>
  <c r="N17" s="1"/>
  <c r="Q17" s="1"/>
  <c r="P11"/>
  <c r="O11"/>
  <c r="G11"/>
  <c r="N11" s="1"/>
  <c r="Q11" s="1"/>
  <c r="O5"/>
  <c r="O52" s="1"/>
  <c r="G5"/>
  <c r="N5" s="1"/>
  <c r="Q5" s="1"/>
  <c r="Q52" s="1"/>
  <c r="P106" i="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6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N172"/>
  <c r="O211"/>
  <c r="N211"/>
  <c r="M211"/>
  <c r="O210"/>
  <c r="N210"/>
  <c r="M210"/>
  <c r="O209"/>
  <c r="N209"/>
  <c r="M209"/>
  <c r="O208"/>
  <c r="N208"/>
  <c r="M208"/>
  <c r="O207"/>
  <c r="N207"/>
  <c r="M207"/>
  <c r="O206"/>
  <c r="N206"/>
  <c r="M206"/>
  <c r="O205"/>
  <c r="N205"/>
  <c r="M205"/>
  <c r="O204"/>
  <c r="N204"/>
  <c r="M204"/>
  <c r="O203"/>
  <c r="N203"/>
  <c r="M203"/>
  <c r="O202"/>
  <c r="N202"/>
  <c r="M202"/>
  <c r="O201"/>
  <c r="N201"/>
  <c r="M201"/>
  <c r="O200"/>
  <c r="N200"/>
  <c r="M200"/>
  <c r="O199"/>
  <c r="N199"/>
  <c r="M199"/>
  <c r="O198"/>
  <c r="N198"/>
  <c r="M198"/>
  <c r="O197"/>
  <c r="N197"/>
  <c r="M197"/>
  <c r="O196"/>
  <c r="N196"/>
  <c r="M196"/>
  <c r="O195"/>
  <c r="N195"/>
  <c r="M195"/>
  <c r="O194"/>
  <c r="N194"/>
  <c r="M194"/>
  <c r="O193"/>
  <c r="N193"/>
  <c r="M193"/>
  <c r="O192"/>
  <c r="N192"/>
  <c r="M192"/>
  <c r="I139"/>
  <c r="O191"/>
  <c r="N191"/>
  <c r="M191"/>
  <c r="P23"/>
  <c r="F181"/>
  <c r="M181" s="1"/>
  <c r="P181" s="1"/>
  <c r="P180"/>
  <c r="P179"/>
  <c r="P178"/>
  <c r="P177"/>
  <c r="P176"/>
  <c r="M175"/>
  <c r="P175" s="1"/>
  <c r="F175"/>
  <c r="P174"/>
  <c r="P173"/>
  <c r="F172"/>
  <c r="M172" s="1"/>
  <c r="P172" s="1"/>
  <c r="P171"/>
  <c r="P170"/>
  <c r="P169"/>
  <c r="F168"/>
  <c r="M168" s="1"/>
  <c r="P168" s="1"/>
  <c r="M167"/>
  <c r="P167" s="1"/>
  <c r="F167"/>
  <c r="F166"/>
  <c r="M166" s="1"/>
  <c r="P166" s="1"/>
  <c r="P165"/>
  <c r="P164"/>
  <c r="P163"/>
  <c r="O182"/>
  <c r="N182"/>
  <c r="F162"/>
  <c r="F156"/>
  <c r="M156" s="1"/>
  <c r="M155"/>
  <c r="N154"/>
  <c r="F154"/>
  <c r="M154" s="1"/>
  <c r="O153"/>
  <c r="N153"/>
  <c r="M153"/>
  <c r="F153"/>
  <c r="N152"/>
  <c r="F152"/>
  <c r="M152" s="1"/>
  <c r="N151"/>
  <c r="M151"/>
  <c r="F151"/>
  <c r="N150"/>
  <c r="F150"/>
  <c r="M150" s="1"/>
  <c r="N149"/>
  <c r="M149"/>
  <c r="F149"/>
  <c r="N148"/>
  <c r="F148"/>
  <c r="M148" s="1"/>
  <c r="N147"/>
  <c r="M147"/>
  <c r="F147"/>
  <c r="N145"/>
  <c r="F145"/>
  <c r="M145" s="1"/>
  <c r="N144"/>
  <c r="M144"/>
  <c r="F144"/>
  <c r="N143"/>
  <c r="F143"/>
  <c r="M143" s="1"/>
  <c r="N142"/>
  <c r="M142"/>
  <c r="F142"/>
  <c r="N141"/>
  <c r="F141"/>
  <c r="M141" s="1"/>
  <c r="N140"/>
  <c r="M140"/>
  <c r="F140"/>
  <c r="F139"/>
  <c r="M139" s="1"/>
  <c r="N138"/>
  <c r="M138"/>
  <c r="F138"/>
  <c r="O157"/>
  <c r="N137"/>
  <c r="F137"/>
  <c r="M131"/>
  <c r="F131"/>
  <c r="F125"/>
  <c r="M125" s="1"/>
  <c r="N122"/>
  <c r="M122"/>
  <c r="F122"/>
  <c r="M118"/>
  <c r="F118"/>
  <c r="F117"/>
  <c r="M117" s="1"/>
  <c r="M116"/>
  <c r="F116"/>
  <c r="O132"/>
  <c r="N132"/>
  <c r="M112"/>
  <c r="F112"/>
  <c r="M106"/>
  <c r="F106"/>
  <c r="F100"/>
  <c r="M100" s="1"/>
  <c r="N97"/>
  <c r="M97"/>
  <c r="F97"/>
  <c r="M93"/>
  <c r="F93"/>
  <c r="F92"/>
  <c r="M92" s="1"/>
  <c r="M91"/>
  <c r="F91"/>
  <c r="F88"/>
  <c r="M88" s="1"/>
  <c r="O107"/>
  <c r="N107"/>
  <c r="M87"/>
  <c r="F87"/>
  <c r="O81"/>
  <c r="N81"/>
  <c r="F81"/>
  <c r="M81" s="1"/>
  <c r="O80"/>
  <c r="N80"/>
  <c r="M80"/>
  <c r="O79"/>
  <c r="N79"/>
  <c r="M79"/>
  <c r="O78"/>
  <c r="N78"/>
  <c r="M78"/>
  <c r="O77"/>
  <c r="N77"/>
  <c r="M77"/>
  <c r="O76"/>
  <c r="N76"/>
  <c r="M76"/>
  <c r="O75"/>
  <c r="N75"/>
  <c r="M75"/>
  <c r="F75"/>
  <c r="O74"/>
  <c r="N74"/>
  <c r="M74"/>
  <c r="O73"/>
  <c r="N73"/>
  <c r="M73"/>
  <c r="O72"/>
  <c r="N72"/>
  <c r="F72"/>
  <c r="M72" s="1"/>
  <c r="O71"/>
  <c r="N71"/>
  <c r="M71"/>
  <c r="O70"/>
  <c r="N70"/>
  <c r="M70"/>
  <c r="O69"/>
  <c r="N69"/>
  <c r="M69"/>
  <c r="O68"/>
  <c r="N68"/>
  <c r="F68"/>
  <c r="M68" s="1"/>
  <c r="O67"/>
  <c r="N67"/>
  <c r="M67"/>
  <c r="F67"/>
  <c r="O66"/>
  <c r="N66"/>
  <c r="F66"/>
  <c r="M66" s="1"/>
  <c r="O65"/>
  <c r="N65"/>
  <c r="M65"/>
  <c r="O64"/>
  <c r="N64"/>
  <c r="M64"/>
  <c r="O63"/>
  <c r="N63"/>
  <c r="M63"/>
  <c r="O62"/>
  <c r="O82" s="1"/>
  <c r="N62"/>
  <c r="N82" s="1"/>
  <c r="F62"/>
  <c r="O56"/>
  <c r="N56"/>
  <c r="M56"/>
  <c r="F56"/>
  <c r="O55"/>
  <c r="N55"/>
  <c r="M55"/>
  <c r="O54"/>
  <c r="N54"/>
  <c r="M54"/>
  <c r="O53"/>
  <c r="N53"/>
  <c r="M53"/>
  <c r="O52"/>
  <c r="N52"/>
  <c r="M52"/>
  <c r="O51"/>
  <c r="N51"/>
  <c r="M51"/>
  <c r="O50"/>
  <c r="N50"/>
  <c r="F50"/>
  <c r="M50" s="1"/>
  <c r="O49"/>
  <c r="N49"/>
  <c r="O48"/>
  <c r="N48"/>
  <c r="O47"/>
  <c r="N47"/>
  <c r="M47"/>
  <c r="F47"/>
  <c r="O46"/>
  <c r="N46"/>
  <c r="M46"/>
  <c r="O45"/>
  <c r="N45"/>
  <c r="M45"/>
  <c r="O44"/>
  <c r="N44"/>
  <c r="M44"/>
  <c r="O43"/>
  <c r="N43"/>
  <c r="F43"/>
  <c r="M43" s="1"/>
  <c r="O42"/>
  <c r="N42"/>
  <c r="M42"/>
  <c r="F42"/>
  <c r="O41"/>
  <c r="N41"/>
  <c r="F41"/>
  <c r="M41" s="1"/>
  <c r="O40"/>
  <c r="N40"/>
  <c r="M40"/>
  <c r="O39"/>
  <c r="N39"/>
  <c r="M39"/>
  <c r="O38"/>
  <c r="O57" s="1"/>
  <c r="N38"/>
  <c r="M38"/>
  <c r="O37"/>
  <c r="N37"/>
  <c r="N57" s="1"/>
  <c r="F37"/>
  <c r="M37" s="1"/>
  <c r="I26"/>
  <c r="N26" s="1"/>
  <c r="F26"/>
  <c r="M26" s="1"/>
  <c r="P26" s="1"/>
  <c r="M25"/>
  <c r="I25"/>
  <c r="N25" s="1"/>
  <c r="P25" s="1"/>
  <c r="I24"/>
  <c r="N24" s="1"/>
  <c r="F24"/>
  <c r="M24" s="1"/>
  <c r="I23"/>
  <c r="N23" s="1"/>
  <c r="F23"/>
  <c r="M23" s="1"/>
  <c r="I22"/>
  <c r="N22" s="1"/>
  <c r="F22"/>
  <c r="M22" s="1"/>
  <c r="P22" s="1"/>
  <c r="I21"/>
  <c r="N21" s="1"/>
  <c r="F21"/>
  <c r="M21" s="1"/>
  <c r="I20"/>
  <c r="N20" s="1"/>
  <c r="F20"/>
  <c r="M20" s="1"/>
  <c r="P20" s="1"/>
  <c r="I19"/>
  <c r="N19" s="1"/>
  <c r="F19"/>
  <c r="M19" s="1"/>
  <c r="I18"/>
  <c r="N18" s="1"/>
  <c r="F18"/>
  <c r="M18" s="1"/>
  <c r="P18" s="1"/>
  <c r="I17"/>
  <c r="N17" s="1"/>
  <c r="F17"/>
  <c r="M17" s="1"/>
  <c r="O27"/>
  <c r="M16"/>
  <c r="I16"/>
  <c r="N16" s="1"/>
  <c r="I15"/>
  <c r="N15" s="1"/>
  <c r="F15"/>
  <c r="M15" s="1"/>
  <c r="I14"/>
  <c r="N14" s="1"/>
  <c r="F14"/>
  <c r="M14" s="1"/>
  <c r="P14" s="1"/>
  <c r="I13"/>
  <c r="N13" s="1"/>
  <c r="F13"/>
  <c r="M13" s="1"/>
  <c r="I12"/>
  <c r="N12" s="1"/>
  <c r="F12"/>
  <c r="M12" s="1"/>
  <c r="P12" s="1"/>
  <c r="I11"/>
  <c r="N11" s="1"/>
  <c r="F11"/>
  <c r="M11" s="1"/>
  <c r="I10"/>
  <c r="N10" s="1"/>
  <c r="F10"/>
  <c r="M10" s="1"/>
  <c r="P10" s="1"/>
  <c r="N9"/>
  <c r="I9"/>
  <c r="F9"/>
  <c r="M9" s="1"/>
  <c r="P9" s="1"/>
  <c r="I8"/>
  <c r="N8" s="1"/>
  <c r="F8"/>
  <c r="M8" s="1"/>
  <c r="I7"/>
  <c r="F7"/>
  <c r="AJ6" i="3"/>
  <c r="AJ7"/>
  <c r="AJ8"/>
  <c r="AJ9"/>
  <c r="AJ10"/>
  <c r="AJ11"/>
  <c r="AJ12"/>
  <c r="AJ13"/>
  <c r="AJ14"/>
  <c r="AJ15"/>
  <c r="AJ16"/>
  <c r="AJ17"/>
  <c r="AC19"/>
  <c r="AD19"/>
  <c r="AE19"/>
  <c r="AF19"/>
  <c r="AG19"/>
  <c r="AH19"/>
  <c r="AI19"/>
  <c r="AJ19"/>
  <c r="AJ23"/>
  <c r="AJ24"/>
  <c r="AJ31" s="1"/>
  <c r="AJ25"/>
  <c r="AJ26"/>
  <c r="AJ27"/>
  <c r="AJ28"/>
  <c r="AJ29"/>
  <c r="AC31"/>
  <c r="AD31"/>
  <c r="AE31"/>
  <c r="AF31"/>
  <c r="AG31"/>
  <c r="AH31"/>
  <c r="AI31"/>
  <c r="O45" i="7" l="1"/>
  <c r="P82" i="9"/>
  <c r="M11"/>
  <c r="P6"/>
  <c r="M51"/>
  <c r="P46"/>
  <c r="M41"/>
  <c r="N75"/>
  <c r="M31"/>
  <c r="P26"/>
  <c r="M71"/>
  <c r="M75" s="1"/>
  <c r="P66"/>
  <c r="O75"/>
  <c r="P16"/>
  <c r="P36"/>
  <c r="P56"/>
  <c r="N80" i="8"/>
  <c r="P61"/>
  <c r="M76"/>
  <c r="P76" s="1"/>
  <c r="P54"/>
  <c r="M78"/>
  <c r="P78" s="1"/>
  <c r="O77"/>
  <c r="O56"/>
  <c r="P46"/>
  <c r="O47"/>
  <c r="P35"/>
  <c r="P28"/>
  <c r="O29"/>
  <c r="O20"/>
  <c r="O11"/>
  <c r="O80" s="1"/>
  <c r="P63"/>
  <c r="P52"/>
  <c r="P56" s="1"/>
  <c r="P45"/>
  <c r="P44"/>
  <c r="P47" s="1"/>
  <c r="P37"/>
  <c r="O38"/>
  <c r="O69" s="1"/>
  <c r="P34"/>
  <c r="P27"/>
  <c r="P26"/>
  <c r="P19"/>
  <c r="P20" s="1"/>
  <c r="P10"/>
  <c r="P7"/>
  <c r="P11" s="1"/>
  <c r="P64"/>
  <c r="M79"/>
  <c r="P79" s="1"/>
  <c r="P53"/>
  <c r="M56"/>
  <c r="P8"/>
  <c r="M11"/>
  <c r="P29"/>
  <c r="P62"/>
  <c r="P65" s="1"/>
  <c r="M65"/>
  <c r="M77"/>
  <c r="P77" s="1"/>
  <c r="P38"/>
  <c r="M47"/>
  <c r="M38"/>
  <c r="M29"/>
  <c r="M20"/>
  <c r="R41" i="7"/>
  <c r="N45"/>
  <c r="N139" i="6"/>
  <c r="N157" s="1"/>
  <c r="P24"/>
  <c r="P132"/>
  <c r="P8"/>
  <c r="P193" s="1"/>
  <c r="P11"/>
  <c r="P196" s="1"/>
  <c r="P13"/>
  <c r="P15"/>
  <c r="P200" s="1"/>
  <c r="P17"/>
  <c r="P19"/>
  <c r="P21"/>
  <c r="P194"/>
  <c r="P195"/>
  <c r="P198"/>
  <c r="P199"/>
  <c r="P202"/>
  <c r="P206"/>
  <c r="P207"/>
  <c r="P210"/>
  <c r="P107"/>
  <c r="O185"/>
  <c r="P197"/>
  <c r="P201"/>
  <c r="P205"/>
  <c r="P208"/>
  <c r="P209"/>
  <c r="P211"/>
  <c r="N7"/>
  <c r="N27" s="1"/>
  <c r="M48"/>
  <c r="P203" s="1"/>
  <c r="M49"/>
  <c r="P204" s="1"/>
  <c r="M107"/>
  <c r="M132"/>
  <c r="M7"/>
  <c r="M62"/>
  <c r="M137"/>
  <c r="M162"/>
  <c r="M69" i="8" l="1"/>
  <c r="M80"/>
  <c r="P80"/>
  <c r="N185" i="6"/>
  <c r="P7"/>
  <c r="P27" s="1"/>
  <c r="M27"/>
  <c r="M182"/>
  <c r="P162"/>
  <c r="M82"/>
  <c r="M57"/>
  <c r="M157"/>
  <c r="P137"/>
  <c r="P57"/>
  <c r="P157" l="1"/>
  <c r="M185"/>
  <c r="P82"/>
  <c r="P192"/>
  <c r="P212" s="1"/>
  <c r="P182"/>
</calcChain>
</file>

<file path=xl/comments1.xml><?xml version="1.0" encoding="utf-8"?>
<comments xmlns="http://schemas.openxmlformats.org/spreadsheetml/2006/main">
  <authors>
    <author>fzarate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Epifanía del Señor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San José</t>
        </r>
      </text>
    </comment>
    <comment ref="P16" authorId="0">
      <text>
        <r>
          <rPr>
            <sz val="9"/>
            <color indexed="81"/>
            <rFont val="Tahoma"/>
            <family val="2"/>
          </rPr>
          <t xml:space="preserve">Romería Santa Faz
???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 xml:space="preserve">San Isidro Orihuela
????
</t>
        </r>
      </text>
    </comment>
  </commentList>
</comments>
</file>

<file path=xl/sharedStrings.xml><?xml version="1.0" encoding="utf-8"?>
<sst xmlns="http://schemas.openxmlformats.org/spreadsheetml/2006/main" count="1701" uniqueCount="102">
  <si>
    <t>Calendario 2012</t>
  </si>
  <si>
    <t>DIAS ORD</t>
  </si>
  <si>
    <t>SABADOS</t>
  </si>
  <si>
    <t>REDUCIDOS</t>
  </si>
  <si>
    <t>DOMINGOS</t>
  </si>
  <si>
    <t>FESTIVOS</t>
  </si>
  <si>
    <t>TOTALES</t>
  </si>
  <si>
    <t>L</t>
  </si>
  <si>
    <t>M</t>
  </si>
  <si>
    <t>J</t>
  </si>
  <si>
    <t>V</t>
  </si>
  <si>
    <t>S</t>
  </si>
  <si>
    <t>D</t>
  </si>
  <si>
    <t>-</t>
  </si>
  <si>
    <t xml:space="preserve">DOMINGOS </t>
  </si>
  <si>
    <t>1 - 8 ENERO</t>
  </si>
  <si>
    <t>5-15 ABRIL</t>
  </si>
  <si>
    <t>1 - 15 AGOSTO</t>
  </si>
  <si>
    <t>16 -31 AGOSTO</t>
  </si>
  <si>
    <t>24 - 31 DICIEMBRE</t>
  </si>
  <si>
    <t>julio septiembre</t>
  </si>
  <si>
    <t>Jornada Reducida</t>
  </si>
  <si>
    <t>Semanas</t>
  </si>
  <si>
    <t>Sábado</t>
  </si>
  <si>
    <t>LABORABLES NORMALES</t>
  </si>
  <si>
    <t>SABADOS NORMALES</t>
  </si>
  <si>
    <t>Domingo</t>
  </si>
  <si>
    <t>LABORABLES REDUCIDOS</t>
  </si>
  <si>
    <t>SABADOS REDUCIDOS</t>
  </si>
  <si>
    <t>Festivo</t>
  </si>
  <si>
    <t>NORMAL</t>
  </si>
  <si>
    <t>ORD</t>
  </si>
  <si>
    <t>DOMINGOS R</t>
  </si>
  <si>
    <t>SABADOS RED</t>
  </si>
  <si>
    <t>SABADO R</t>
  </si>
  <si>
    <t>PERIODO NORMAL (7 FESTIVOS)</t>
  </si>
  <si>
    <t>Edificios</t>
  </si>
  <si>
    <t>Horario Lunes a Viernes</t>
  </si>
  <si>
    <t>Nº de horas</t>
  </si>
  <si>
    <t>Horarios Sábados</t>
  </si>
  <si>
    <t>Horarios Dom.</t>
  </si>
  <si>
    <t>ABIERTO CERRADO PARCIAL</t>
  </si>
  <si>
    <t>HORAS ABIERTO SEGÚN DÍA</t>
  </si>
  <si>
    <t>Total Horas periodo</t>
  </si>
  <si>
    <t>INICIO</t>
  </si>
  <si>
    <t>FIN</t>
  </si>
  <si>
    <t>Torregaitan</t>
  </si>
  <si>
    <t>Cerrada</t>
  </si>
  <si>
    <t>ABIERTO</t>
  </si>
  <si>
    <t>Alcudia</t>
  </si>
  <si>
    <t>Altamira</t>
  </si>
  <si>
    <t>Torreblanca</t>
  </si>
  <si>
    <t>La Galia</t>
  </si>
  <si>
    <t>Helike</t>
  </si>
  <si>
    <t>Vinalopo</t>
  </si>
  <si>
    <t>Torrevaillo</t>
  </si>
  <si>
    <t>Atzavares</t>
  </si>
  <si>
    <t>Instalaciones deportivas</t>
  </si>
  <si>
    <t>Quorum III y IV</t>
  </si>
  <si>
    <t>Quorum V</t>
  </si>
  <si>
    <t>Altet</t>
  </si>
  <si>
    <t>Rectorado</t>
  </si>
  <si>
    <t>Altabix</t>
  </si>
  <si>
    <t>Pabellón</t>
  </si>
  <si>
    <t>08:00 a 14:30</t>
  </si>
  <si>
    <t>C.I.D.</t>
  </si>
  <si>
    <t>Quorum I</t>
  </si>
  <si>
    <t>15 a 16</t>
  </si>
  <si>
    <t>19 a 21,5</t>
  </si>
  <si>
    <t>COMODIN</t>
  </si>
  <si>
    <t>PERIODO REDUCIDO 1 ENERO AL 8 ENERO (2 FESTIVOS)</t>
  </si>
  <si>
    <t>PARCIAL</t>
  </si>
  <si>
    <t>CERRADO</t>
  </si>
  <si>
    <t>08:30 a 14:00</t>
  </si>
  <si>
    <t>PERIODO REDUCIDO 5 ABRIL AL 15 ABRIL (3 FESTIVOS)</t>
  </si>
  <si>
    <t>PERIODO REDUCIDO 1 AGOSTO al 15 AGOSTO (1 FESTIVO)</t>
  </si>
  <si>
    <t>PERIODO REDUCIDO 16 AGOSTO 31 AGOSTO</t>
  </si>
  <si>
    <t>PERIODO reducido JULIO Y SEPTIEMBRE</t>
  </si>
  <si>
    <t>09:00 a 13:00</t>
  </si>
  <si>
    <t>PERIODO reducido 24 al 31 DICIEMBRE (1 FESTIVO)</t>
  </si>
  <si>
    <t>ORDINARIO</t>
  </si>
  <si>
    <t>19 a 21,50</t>
  </si>
  <si>
    <t xml:space="preserve">HORAS ABIERTO </t>
  </si>
  <si>
    <t>GLOBAL</t>
  </si>
  <si>
    <t>Albir</t>
  </si>
  <si>
    <t>Orcelis</t>
  </si>
  <si>
    <t>Tudemir</t>
  </si>
  <si>
    <t>Las Salesas</t>
  </si>
  <si>
    <t>Horas por semana (5+1+1)</t>
  </si>
  <si>
    <t>PERIODO NORMAL</t>
  </si>
  <si>
    <t>Edificio 1</t>
  </si>
  <si>
    <t>Edifico 2</t>
  </si>
  <si>
    <t>Edificio 3</t>
  </si>
  <si>
    <t>Neurociencias</t>
  </si>
  <si>
    <t>07:30 a 14:30</t>
  </si>
  <si>
    <t>ELCHE</t>
  </si>
  <si>
    <t xml:space="preserve">ALTEA </t>
  </si>
  <si>
    <t>ORIHUELA</t>
  </si>
  <si>
    <t>SAN JUAN</t>
  </si>
  <si>
    <t>AÑO 2012</t>
  </si>
  <si>
    <t>Coste por CAMPUS sin IVA</t>
  </si>
  <si>
    <t>Coste por CAMPUS IVA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</si>
</sst>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m\-yy;@"/>
    <numFmt numFmtId="165" formatCode="#,##0.0"/>
    <numFmt numFmtId="166" formatCode="#,##0.00_ ;\-#,##0.00\ "/>
    <numFmt numFmtId="167" formatCode="0.0"/>
    <numFmt numFmtId="168" formatCode="_-* #,##0.0\ _€_-;\-* #,##0.0\ _€_-;_-* &quot;-&quot;?\ _€_-;_-@_-"/>
    <numFmt numFmtId="169" formatCode="#,##0.0_ ;\-#,##0.0\ "/>
    <numFmt numFmtId="170" formatCode="_-* #,##0\ _€_-;\-* #,##0\ _€_-;_-* &quot;-&quot;??\ _€_-;_-@_-"/>
    <numFmt numFmtId="171" formatCode="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24"/>
      <color theme="1"/>
      <name val="Team MT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7030A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41">
    <xf numFmtId="0" fontId="0" fillId="0" borderId="0" xfId="0"/>
    <xf numFmtId="0" fontId="0" fillId="0" borderId="17" xfId="0" applyBorder="1"/>
    <xf numFmtId="0" fontId="0" fillId="0" borderId="18" xfId="0" applyBorder="1"/>
    <xf numFmtId="0" fontId="6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6" borderId="28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horizontal="center" wrapText="1"/>
    </xf>
    <xf numFmtId="0" fontId="8" fillId="6" borderId="30" xfId="0" applyFont="1" applyFill="1" applyBorder="1" applyAlignment="1">
      <alignment horizontal="center" wrapText="1"/>
    </xf>
    <xf numFmtId="164" fontId="8" fillId="6" borderId="10" xfId="0" applyNumberFormat="1" applyFont="1" applyFill="1" applyBorder="1" applyAlignment="1">
      <alignment horizontal="center" wrapText="1"/>
    </xf>
    <xf numFmtId="0" fontId="0" fillId="0" borderId="10" xfId="0" applyBorder="1"/>
    <xf numFmtId="0" fontId="3" fillId="0" borderId="10" xfId="0" applyFont="1" applyBorder="1"/>
    <xf numFmtId="0" fontId="8" fillId="7" borderId="28" xfId="0" applyFont="1" applyFill="1" applyBorder="1" applyAlignment="1">
      <alignment horizontal="center" wrapText="1"/>
    </xf>
    <xf numFmtId="0" fontId="8" fillId="8" borderId="28" xfId="0" applyFont="1" applyFill="1" applyBorder="1" applyAlignment="1">
      <alignment horizontal="center" wrapText="1"/>
    </xf>
    <xf numFmtId="0" fontId="8" fillId="7" borderId="29" xfId="0" applyFont="1" applyFill="1" applyBorder="1" applyAlignment="1">
      <alignment horizontal="center" wrapText="1"/>
    </xf>
    <xf numFmtId="0" fontId="8" fillId="9" borderId="28" xfId="0" applyFont="1" applyFill="1" applyBorder="1" applyAlignment="1">
      <alignment horizontal="center" wrapText="1"/>
    </xf>
    <xf numFmtId="0" fontId="8" fillId="10" borderId="30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10" borderId="28" xfId="0" applyFont="1" applyFill="1" applyBorder="1" applyAlignment="1">
      <alignment horizontal="center" wrapText="1"/>
    </xf>
    <xf numFmtId="0" fontId="8" fillId="8" borderId="29" xfId="0" applyFont="1" applyFill="1" applyBorder="1" applyAlignment="1">
      <alignment horizontal="center" wrapText="1"/>
    </xf>
    <xf numFmtId="0" fontId="8" fillId="7" borderId="31" xfId="0" applyFont="1" applyFill="1" applyBorder="1" applyAlignment="1">
      <alignment horizontal="center" wrapText="1"/>
    </xf>
    <xf numFmtId="0" fontId="8" fillId="7" borderId="32" xfId="0" applyFont="1" applyFill="1" applyBorder="1" applyAlignment="1">
      <alignment horizontal="center" wrapText="1"/>
    </xf>
    <xf numFmtId="0" fontId="0" fillId="6" borderId="33" xfId="0" applyFill="1" applyBorder="1"/>
    <xf numFmtId="0" fontId="0" fillId="6" borderId="34" xfId="0" applyFill="1" applyBorder="1"/>
    <xf numFmtId="0" fontId="8" fillId="9" borderId="32" xfId="0" applyFont="1" applyFill="1" applyBorder="1" applyAlignment="1">
      <alignment horizontal="center" wrapText="1"/>
    </xf>
    <xf numFmtId="0" fontId="0" fillId="6" borderId="35" xfId="0" applyFill="1" applyBorder="1"/>
    <xf numFmtId="0" fontId="0" fillId="6" borderId="36" xfId="0" applyFill="1" applyBorder="1"/>
    <xf numFmtId="0" fontId="0" fillId="0" borderId="37" xfId="0" applyFill="1" applyBorder="1"/>
    <xf numFmtId="0" fontId="8" fillId="8" borderId="30" xfId="0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3" fillId="0" borderId="10" xfId="0" applyFont="1" applyFill="1" applyBorder="1"/>
    <xf numFmtId="0" fontId="0" fillId="8" borderId="10" xfId="0" applyFill="1" applyBorder="1"/>
    <xf numFmtId="0" fontId="8" fillId="3" borderId="29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0" fontId="0" fillId="6" borderId="38" xfId="0" applyFill="1" applyBorder="1"/>
    <xf numFmtId="0" fontId="9" fillId="0" borderId="0" xfId="3" applyBorder="1" applyAlignment="1" applyProtection="1">
      <alignment horizontal="center" wrapText="1"/>
    </xf>
    <xf numFmtId="0" fontId="0" fillId="0" borderId="38" xfId="0" applyBorder="1"/>
    <xf numFmtId="0" fontId="0" fillId="0" borderId="33" xfId="0" applyBorder="1"/>
    <xf numFmtId="0" fontId="10" fillId="0" borderId="33" xfId="0" applyFont="1" applyBorder="1" applyAlignment="1">
      <alignment horizontal="center" wrapText="1"/>
    </xf>
    <xf numFmtId="0" fontId="0" fillId="0" borderId="34" xfId="0" applyBorder="1"/>
    <xf numFmtId="0" fontId="9" fillId="0" borderId="0" xfId="3" applyAlignment="1" applyProtection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/>
    <xf numFmtId="0" fontId="0" fillId="0" borderId="37" xfId="0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11" fillId="0" borderId="0" xfId="0" applyFont="1"/>
    <xf numFmtId="0" fontId="0" fillId="0" borderId="0" xfId="0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0" xfId="0" applyFont="1" applyFill="1" applyBorder="1"/>
    <xf numFmtId="0" fontId="16" fillId="4" borderId="7" xfId="0" applyFont="1" applyFill="1" applyBorder="1" applyAlignment="1">
      <alignment vertical="center" wrapText="1"/>
    </xf>
    <xf numFmtId="2" fontId="12" fillId="4" borderId="8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3" fontId="16" fillId="4" borderId="8" xfId="0" applyNumberFormat="1" applyFont="1" applyFill="1" applyBorder="1" applyAlignment="1">
      <alignment horizontal="center" vertical="center" wrapText="1"/>
    </xf>
    <xf numFmtId="43" fontId="15" fillId="4" borderId="9" xfId="1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5" fillId="0" borderId="5" xfId="1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43" fontId="15" fillId="4" borderId="5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13" fillId="0" borderId="43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43" fontId="0" fillId="0" borderId="0" xfId="1" applyFont="1"/>
    <xf numFmtId="4" fontId="12" fillId="0" borderId="10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166" fontId="0" fillId="0" borderId="0" xfId="1" applyNumberFormat="1" applyFont="1"/>
    <xf numFmtId="0" fontId="0" fillId="11" borderId="10" xfId="0" applyFill="1" applyBorder="1" applyAlignment="1">
      <alignment horizontal="center" vertical="center"/>
    </xf>
    <xf numFmtId="165" fontId="0" fillId="0" borderId="0" xfId="0" applyNumberFormat="1"/>
    <xf numFmtId="165" fontId="0" fillId="11" borderId="10" xfId="0" applyNumberFormat="1" applyFill="1" applyBorder="1" applyAlignment="1">
      <alignment horizontal="center" vertical="center"/>
    </xf>
    <xf numFmtId="165" fontId="19" fillId="11" borderId="10" xfId="0" applyNumberFormat="1" applyFont="1" applyFill="1" applyBorder="1" applyAlignment="1">
      <alignment horizontal="center" vertical="center"/>
    </xf>
    <xf numFmtId="165" fontId="2" fillId="11" borderId="10" xfId="0" applyNumberFormat="1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7" fontId="12" fillId="4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4" borderId="12" xfId="0" applyNumberFormat="1" applyFont="1" applyFill="1" applyBorder="1" applyAlignment="1">
      <alignment horizontal="center" vertical="center" wrapText="1"/>
    </xf>
    <xf numFmtId="167" fontId="13" fillId="4" borderId="10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3" fillId="0" borderId="42" xfId="0" applyNumberFormat="1" applyFont="1" applyFill="1" applyBorder="1" applyAlignment="1">
      <alignment horizontal="center" vertical="center" wrapText="1"/>
    </xf>
    <xf numFmtId="165" fontId="14" fillId="0" borderId="42" xfId="0" applyNumberFormat="1" applyFont="1" applyFill="1" applyBorder="1" applyAlignment="1">
      <alignment horizontal="center" vertical="center" wrapText="1"/>
    </xf>
    <xf numFmtId="43" fontId="3" fillId="0" borderId="16" xfId="0" applyNumberFormat="1" applyFont="1" applyBorder="1"/>
    <xf numFmtId="165" fontId="12" fillId="4" borderId="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165" fontId="12" fillId="4" borderId="10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 wrapText="1"/>
    </xf>
    <xf numFmtId="20" fontId="13" fillId="4" borderId="10" xfId="0" applyNumberFormat="1" applyFont="1" applyFill="1" applyBorder="1" applyAlignment="1">
      <alignment horizontal="center" vertical="center" wrapText="1"/>
    </xf>
    <xf numFmtId="165" fontId="16" fillId="0" borderId="45" xfId="0" applyNumberFormat="1" applyFont="1" applyFill="1" applyBorder="1" applyAlignment="1">
      <alignment horizontal="center" vertical="center" wrapText="1"/>
    </xf>
    <xf numFmtId="165" fontId="13" fillId="0" borderId="46" xfId="0" applyNumberFormat="1" applyFont="1" applyFill="1" applyBorder="1" applyAlignment="1">
      <alignment horizontal="center" vertical="center" wrapText="1"/>
    </xf>
    <xf numFmtId="165" fontId="14" fillId="0" borderId="46" xfId="0" applyNumberFormat="1" applyFont="1" applyFill="1" applyBorder="1" applyAlignment="1">
      <alignment horizontal="center" vertical="center" wrapText="1"/>
    </xf>
    <xf numFmtId="165" fontId="15" fillId="4" borderId="9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165" fontId="15" fillId="4" borderId="13" xfId="0" applyNumberFormat="1" applyFont="1" applyFill="1" applyBorder="1" applyAlignment="1">
      <alignment horizontal="center" vertical="center" wrapText="1"/>
    </xf>
    <xf numFmtId="168" fontId="15" fillId="4" borderId="9" xfId="1" applyNumberFormat="1" applyFont="1" applyFill="1" applyBorder="1" applyAlignment="1">
      <alignment horizontal="center" vertical="center" wrapText="1"/>
    </xf>
    <xf numFmtId="168" fontId="15" fillId="0" borderId="5" xfId="1" applyNumberFormat="1" applyFont="1" applyBorder="1" applyAlignment="1">
      <alignment horizontal="center" vertical="center" wrapText="1"/>
    </xf>
    <xf numFmtId="168" fontId="15" fillId="4" borderId="5" xfId="1" applyNumberFormat="1" applyFont="1" applyFill="1" applyBorder="1" applyAlignment="1">
      <alignment horizontal="center" vertical="center" wrapText="1"/>
    </xf>
    <xf numFmtId="168" fontId="15" fillId="4" borderId="13" xfId="1" applyNumberFormat="1" applyFont="1" applyFill="1" applyBorder="1" applyAlignment="1">
      <alignment horizontal="center" vertical="center" wrapText="1"/>
    </xf>
    <xf numFmtId="168" fontId="3" fillId="0" borderId="16" xfId="1" applyNumberFormat="1" applyFont="1" applyBorder="1"/>
    <xf numFmtId="168" fontId="3" fillId="0" borderId="16" xfId="1" applyNumberFormat="1" applyFont="1" applyBorder="1" applyAlignment="1">
      <alignment horizontal="right"/>
    </xf>
    <xf numFmtId="168" fontId="3" fillId="0" borderId="34" xfId="1" applyNumberFormat="1" applyFont="1" applyBorder="1"/>
    <xf numFmtId="168" fontId="3" fillId="0" borderId="16" xfId="0" applyNumberFormat="1" applyFont="1" applyBorder="1"/>
    <xf numFmtId="167" fontId="16" fillId="4" borderId="8" xfId="0" applyNumberFormat="1" applyFont="1" applyFill="1" applyBorder="1" applyAlignment="1">
      <alignment horizontal="center" vertical="center" wrapText="1"/>
    </xf>
    <xf numFmtId="167" fontId="16" fillId="0" borderId="10" xfId="0" applyNumberFormat="1" applyFont="1" applyBorder="1" applyAlignment="1">
      <alignment horizontal="center" vertical="center" wrapText="1"/>
    </xf>
    <xf numFmtId="167" fontId="16" fillId="4" borderId="10" xfId="0" applyNumberFormat="1" applyFont="1" applyFill="1" applyBorder="1" applyAlignment="1">
      <alignment horizontal="center" vertical="center" wrapText="1"/>
    </xf>
    <xf numFmtId="167" fontId="16" fillId="4" borderId="12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7" fontId="13" fillId="4" borderId="8" xfId="0" applyNumberFormat="1" applyFont="1" applyFill="1" applyBorder="1" applyAlignment="1">
      <alignment horizontal="center" vertical="center" wrapText="1"/>
    </xf>
    <xf numFmtId="167" fontId="14" fillId="4" borderId="8" xfId="0" applyNumberFormat="1" applyFont="1" applyFill="1" applyBorder="1" applyAlignment="1">
      <alignment horizontal="center" vertical="center" wrapText="1"/>
    </xf>
    <xf numFmtId="167" fontId="15" fillId="4" borderId="9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Border="1" applyAlignment="1">
      <alignment horizontal="center" vertical="center" wrapText="1"/>
    </xf>
    <xf numFmtId="167" fontId="14" fillId="4" borderId="10" xfId="0" applyNumberFormat="1" applyFont="1" applyFill="1" applyBorder="1" applyAlignment="1">
      <alignment horizontal="center" vertical="center" wrapText="1"/>
    </xf>
    <xf numFmtId="167" fontId="15" fillId="4" borderId="5" xfId="0" applyNumberFormat="1" applyFont="1" applyFill="1" applyBorder="1" applyAlignment="1">
      <alignment horizontal="center" vertical="center" wrapText="1"/>
    </xf>
    <xf numFmtId="167" fontId="13" fillId="4" borderId="12" xfId="0" applyNumberFormat="1" applyFont="1" applyFill="1" applyBorder="1" applyAlignment="1">
      <alignment horizontal="center" vertical="center" wrapText="1"/>
    </xf>
    <xf numFmtId="167" fontId="14" fillId="4" borderId="12" xfId="0" applyNumberFormat="1" applyFont="1" applyFill="1" applyBorder="1" applyAlignment="1">
      <alignment horizontal="center" vertical="center" wrapText="1"/>
    </xf>
    <xf numFmtId="167" fontId="15" fillId="4" borderId="13" xfId="0" applyNumberFormat="1" applyFont="1" applyFill="1" applyBorder="1" applyAlignment="1">
      <alignment horizontal="center" vertical="center" wrapText="1"/>
    </xf>
    <xf numFmtId="169" fontId="3" fillId="0" borderId="16" xfId="1" applyNumberFormat="1" applyFont="1" applyBorder="1"/>
    <xf numFmtId="167" fontId="16" fillId="0" borderId="41" xfId="0" applyNumberFormat="1" applyFont="1" applyBorder="1" applyAlignment="1">
      <alignment horizontal="center" vertical="center" wrapText="1"/>
    </xf>
    <xf numFmtId="167" fontId="13" fillId="0" borderId="41" xfId="0" applyNumberFormat="1" applyFont="1" applyBorder="1" applyAlignment="1">
      <alignment horizontal="center" vertical="center" wrapText="1"/>
    </xf>
    <xf numFmtId="167" fontId="14" fillId="0" borderId="41" xfId="0" applyNumberFormat="1" applyFont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7" fontId="13" fillId="0" borderId="42" xfId="0" applyNumberFormat="1" applyFont="1" applyFill="1" applyBorder="1" applyAlignment="1">
      <alignment horizontal="center" vertical="center" wrapText="1"/>
    </xf>
    <xf numFmtId="167" fontId="14" fillId="0" borderId="42" xfId="0" applyNumberFormat="1" applyFont="1" applyFill="1" applyBorder="1" applyAlignment="1">
      <alignment horizontal="center" vertical="center" wrapText="1"/>
    </xf>
    <xf numFmtId="167" fontId="3" fillId="0" borderId="16" xfId="1" applyNumberFormat="1" applyFont="1" applyBorder="1"/>
    <xf numFmtId="0" fontId="0" fillId="0" borderId="0" xfId="0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4" borderId="42" xfId="0" applyNumberFormat="1" applyFont="1" applyFill="1" applyBorder="1" applyAlignment="1">
      <alignment horizontal="center" vertical="center" wrapText="1"/>
    </xf>
    <xf numFmtId="4" fontId="12" fillId="4" borderId="42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43" fontId="15" fillId="4" borderId="2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166" fontId="0" fillId="0" borderId="0" xfId="0" applyNumberFormat="1"/>
    <xf numFmtId="2" fontId="13" fillId="4" borderId="42" xfId="0" applyNumberFormat="1" applyFont="1" applyFill="1" applyBorder="1" applyAlignment="1">
      <alignment horizontal="center" vertical="center" wrapText="1"/>
    </xf>
    <xf numFmtId="165" fontId="16" fillId="4" borderId="41" xfId="0" applyNumberFormat="1" applyFont="1" applyFill="1" applyBorder="1" applyAlignment="1">
      <alignment horizontal="center" vertical="center" wrapText="1"/>
    </xf>
    <xf numFmtId="165" fontId="13" fillId="4" borderId="41" xfId="0" applyNumberFormat="1" applyFont="1" applyFill="1" applyBorder="1" applyAlignment="1">
      <alignment horizontal="center" vertical="center" wrapText="1"/>
    </xf>
    <xf numFmtId="165" fontId="14" fillId="4" borderId="41" xfId="0" applyNumberFormat="1" applyFont="1" applyFill="1" applyBorder="1" applyAlignment="1">
      <alignment horizontal="center" vertical="center" wrapText="1"/>
    </xf>
    <xf numFmtId="165" fontId="16" fillId="0" borderId="41" xfId="0" applyNumberFormat="1" applyFont="1" applyBorder="1" applyAlignment="1">
      <alignment horizontal="center" vertical="center" wrapText="1"/>
    </xf>
    <xf numFmtId="165" fontId="13" fillId="0" borderId="41" xfId="0" applyNumberFormat="1" applyFont="1" applyBorder="1" applyAlignment="1">
      <alignment horizontal="center" vertical="center" wrapText="1"/>
    </xf>
    <xf numFmtId="165" fontId="14" fillId="0" borderId="41" xfId="0" applyNumberFormat="1" applyFont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3" fillId="4" borderId="14" xfId="0" applyNumberFormat="1" applyFont="1" applyFill="1" applyBorder="1" applyAlignment="1">
      <alignment horizontal="center" vertical="center" wrapText="1"/>
    </xf>
    <xf numFmtId="165" fontId="14" fillId="4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/>
    <xf numFmtId="4" fontId="16" fillId="4" borderId="42" xfId="0" applyNumberFormat="1" applyFont="1" applyFill="1" applyBorder="1" applyAlignment="1">
      <alignment horizontal="center" vertical="center" wrapText="1"/>
    </xf>
    <xf numFmtId="4" fontId="13" fillId="4" borderId="47" xfId="0" applyNumberFormat="1" applyFont="1" applyFill="1" applyBorder="1" applyAlignment="1">
      <alignment horizontal="center" vertical="center" wrapText="1"/>
    </xf>
    <xf numFmtId="4" fontId="14" fillId="4" borderId="47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165" fontId="16" fillId="4" borderId="8" xfId="0" applyNumberFormat="1" applyFont="1" applyFill="1" applyBorder="1" applyAlignment="1">
      <alignment horizontal="center" vertical="center" wrapText="1"/>
    </xf>
    <xf numFmtId="165" fontId="13" fillId="4" borderId="49" xfId="0" applyNumberFormat="1" applyFont="1" applyFill="1" applyBorder="1" applyAlignment="1">
      <alignment horizontal="center" vertical="center" wrapText="1"/>
    </xf>
    <xf numFmtId="165" fontId="14" fillId="4" borderId="4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3" fillId="0" borderId="50" xfId="0" applyNumberFormat="1" applyFont="1" applyBorder="1" applyAlignment="1">
      <alignment horizontal="center" vertical="center" wrapText="1"/>
    </xf>
    <xf numFmtId="165" fontId="14" fillId="0" borderId="50" xfId="0" applyNumberFormat="1" applyFont="1" applyBorder="1" applyAlignment="1">
      <alignment horizontal="center" vertical="center" wrapText="1"/>
    </xf>
    <xf numFmtId="165" fontId="16" fillId="4" borderId="10" xfId="0" applyNumberFormat="1" applyFont="1" applyFill="1" applyBorder="1" applyAlignment="1">
      <alignment horizontal="center" vertical="center" wrapText="1"/>
    </xf>
    <xf numFmtId="165" fontId="13" fillId="4" borderId="50" xfId="0" applyNumberFormat="1" applyFont="1" applyFill="1" applyBorder="1" applyAlignment="1">
      <alignment horizontal="center" vertical="center" wrapText="1"/>
    </xf>
    <xf numFmtId="165" fontId="14" fillId="4" borderId="5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165" fontId="13" fillId="0" borderId="51" xfId="0" applyNumberFormat="1" applyFont="1" applyBorder="1" applyAlignment="1">
      <alignment horizontal="center" vertical="center" wrapText="1"/>
    </xf>
    <xf numFmtId="165" fontId="14" fillId="0" borderId="51" xfId="0" applyNumberFormat="1" applyFont="1" applyBorder="1" applyAlignment="1">
      <alignment horizontal="center" vertical="center" wrapText="1"/>
    </xf>
    <xf numFmtId="43" fontId="15" fillId="0" borderId="13" xfId="1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3" fontId="15" fillId="4" borderId="8" xfId="1" applyNumberFormat="1" applyFont="1" applyFill="1" applyBorder="1" applyAlignment="1">
      <alignment horizontal="center" vertical="center" wrapText="1"/>
    </xf>
    <xf numFmtId="170" fontId="0" fillId="0" borderId="0" xfId="0" applyNumberFormat="1"/>
    <xf numFmtId="165" fontId="13" fillId="0" borderId="42" xfId="0" applyNumberFormat="1" applyFont="1" applyBorder="1" applyAlignment="1">
      <alignment horizontal="center" vertical="center" wrapText="1"/>
    </xf>
    <xf numFmtId="165" fontId="14" fillId="0" borderId="42" xfId="0" applyNumberFormat="1" applyFont="1" applyBorder="1" applyAlignment="1">
      <alignment horizontal="center" vertical="center" wrapText="1"/>
    </xf>
    <xf numFmtId="2" fontId="13" fillId="4" borderId="8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1" fillId="4" borderId="5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vertical="center" wrapText="1"/>
    </xf>
    <xf numFmtId="2" fontId="21" fillId="4" borderId="8" xfId="0" applyNumberFormat="1" applyFont="1" applyFill="1" applyBorder="1" applyAlignment="1">
      <alignment horizontal="center" vertical="center" wrapText="1"/>
    </xf>
    <xf numFmtId="165" fontId="21" fillId="4" borderId="8" xfId="0" applyNumberFormat="1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43" fontId="24" fillId="4" borderId="9" xfId="1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3" fontId="24" fillId="0" borderId="5" xfId="1" applyNumberFormat="1" applyFont="1" applyBorder="1" applyAlignment="1">
      <alignment horizontal="center" vertical="center" wrapText="1"/>
    </xf>
    <xf numFmtId="0" fontId="25" fillId="4" borderId="4" xfId="0" applyFont="1" applyFill="1" applyBorder="1" applyAlignment="1">
      <alignment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43" fontId="24" fillId="4" borderId="5" xfId="1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vertical="center" wrapText="1"/>
    </xf>
    <xf numFmtId="2" fontId="21" fillId="4" borderId="12" xfId="0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43" fontId="24" fillId="4" borderId="13" xfId="1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0" fontId="18" fillId="0" borderId="0" xfId="0" applyFont="1" applyFill="1" applyAlignment="1">
      <alignment wrapText="1"/>
    </xf>
    <xf numFmtId="167" fontId="21" fillId="4" borderId="8" xfId="0" applyNumberFormat="1" applyFont="1" applyFill="1" applyBorder="1" applyAlignment="1">
      <alignment horizontal="center" vertical="center" wrapText="1"/>
    </xf>
    <xf numFmtId="3" fontId="24" fillId="4" borderId="9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167" fontId="21" fillId="4" borderId="10" xfId="0" applyNumberFormat="1" applyFont="1" applyFill="1" applyBorder="1" applyAlignment="1">
      <alignment horizontal="center" vertical="center" wrapText="1"/>
    </xf>
    <xf numFmtId="3" fontId="24" fillId="4" borderId="5" xfId="0" applyNumberFormat="1" applyFont="1" applyFill="1" applyBorder="1" applyAlignment="1">
      <alignment horizontal="center" vertical="center" wrapText="1"/>
    </xf>
    <xf numFmtId="167" fontId="21" fillId="4" borderId="12" xfId="0" applyNumberFormat="1" applyFont="1" applyFill="1" applyBorder="1" applyAlignment="1">
      <alignment horizontal="center" vertical="center" wrapText="1"/>
    </xf>
    <xf numFmtId="3" fontId="24" fillId="4" borderId="13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Alignment="1">
      <alignment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4" borderId="10" xfId="0" applyNumberFormat="1" applyFont="1" applyFill="1" applyBorder="1" applyAlignment="1">
      <alignment horizontal="center" vertical="center" wrapText="1"/>
    </xf>
    <xf numFmtId="165" fontId="21" fillId="4" borderId="1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43" fontId="24" fillId="4" borderId="8" xfId="1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2" fillId="0" borderId="42" xfId="0" applyNumberFormat="1" applyFont="1" applyFill="1" applyBorder="1" applyAlignment="1">
      <alignment horizontal="center" vertical="center" wrapText="1"/>
    </xf>
    <xf numFmtId="165" fontId="23" fillId="0" borderId="42" xfId="0" applyNumberFormat="1" applyFont="1" applyFill="1" applyBorder="1" applyAlignment="1">
      <alignment horizontal="center" vertical="center" wrapText="1"/>
    </xf>
    <xf numFmtId="4" fontId="25" fillId="4" borderId="8" xfId="0" applyNumberFormat="1" applyFont="1" applyFill="1" applyBorder="1" applyAlignment="1">
      <alignment horizontal="center" vertical="center" wrapText="1"/>
    </xf>
    <xf numFmtId="165" fontId="25" fillId="4" borderId="8" xfId="0" applyNumberFormat="1" applyFont="1" applyFill="1" applyBorder="1" applyAlignment="1">
      <alignment horizontal="center" vertical="center" wrapText="1"/>
    </xf>
    <xf numFmtId="165" fontId="22" fillId="4" borderId="49" xfId="0" applyNumberFormat="1" applyFont="1" applyFill="1" applyBorder="1" applyAlignment="1">
      <alignment horizontal="center" vertical="center" wrapText="1"/>
    </xf>
    <xf numFmtId="165" fontId="23" fillId="4" borderId="49" xfId="0" applyNumberFormat="1" applyFont="1" applyFill="1" applyBorder="1" applyAlignment="1">
      <alignment horizontal="center" vertical="center" wrapText="1"/>
    </xf>
    <xf numFmtId="165" fontId="24" fillId="4" borderId="9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 horizontal="center" vertical="center" wrapText="1"/>
    </xf>
    <xf numFmtId="165" fontId="22" fillId="0" borderId="49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24" fillId="0" borderId="9" xfId="0" applyNumberFormat="1" applyFont="1" applyFill="1" applyBorder="1" applyAlignment="1">
      <alignment horizontal="center" vertical="center" wrapText="1"/>
    </xf>
    <xf numFmtId="165" fontId="25" fillId="4" borderId="53" xfId="0" applyNumberFormat="1" applyFont="1" applyFill="1" applyBorder="1" applyAlignment="1">
      <alignment horizontal="center" vertical="center" wrapText="1"/>
    </xf>
    <xf numFmtId="165" fontId="22" fillId="4" borderId="54" xfId="0" applyNumberFormat="1" applyFont="1" applyFill="1" applyBorder="1" applyAlignment="1">
      <alignment horizontal="center" vertical="center" wrapText="1"/>
    </xf>
    <xf numFmtId="165" fontId="23" fillId="4" borderId="54" xfId="0" applyNumberFormat="1" applyFont="1" applyFill="1" applyBorder="1" applyAlignment="1">
      <alignment horizontal="center" vertical="center" wrapText="1"/>
    </xf>
    <xf numFmtId="165" fontId="24" fillId="4" borderId="5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>
      <alignment wrapText="1"/>
    </xf>
    <xf numFmtId="0" fontId="18" fillId="0" borderId="0" xfId="0" applyFont="1" applyAlignment="1"/>
    <xf numFmtId="167" fontId="18" fillId="0" borderId="0" xfId="0" applyNumberFormat="1" applyFont="1" applyAlignment="1"/>
    <xf numFmtId="165" fontId="25" fillId="0" borderId="1" xfId="0" applyNumberFormat="1" applyFont="1" applyFill="1" applyBorder="1" applyAlignment="1">
      <alignment horizontal="center" vertical="center"/>
    </xf>
    <xf numFmtId="165" fontId="22" fillId="0" borderId="42" xfId="0" applyNumberFormat="1" applyFont="1" applyFill="1" applyBorder="1" applyAlignment="1">
      <alignment horizontal="center" vertical="center"/>
    </xf>
    <xf numFmtId="165" fontId="23" fillId="0" borderId="42" xfId="0" applyNumberFormat="1" applyFont="1" applyFill="1" applyBorder="1" applyAlignment="1">
      <alignment horizontal="center" vertical="center"/>
    </xf>
    <xf numFmtId="165" fontId="8" fillId="0" borderId="16" xfId="0" applyNumberFormat="1" applyFont="1" applyBorder="1" applyAlignment="1"/>
    <xf numFmtId="43" fontId="18" fillId="0" borderId="0" xfId="0" applyNumberFormat="1" applyFont="1" applyAlignment="1"/>
    <xf numFmtId="165" fontId="11" fillId="11" borderId="10" xfId="0" applyNumberFormat="1" applyFont="1" applyFill="1" applyBorder="1" applyAlignment="1">
      <alignment horizontal="center" vertical="center"/>
    </xf>
    <xf numFmtId="165" fontId="18" fillId="11" borderId="10" xfId="0" applyNumberFormat="1" applyFont="1" applyFill="1" applyBorder="1" applyAlignment="1">
      <alignment horizontal="center" vertical="center"/>
    </xf>
    <xf numFmtId="165" fontId="26" fillId="11" borderId="10" xfId="0" applyNumberFormat="1" applyFont="1" applyFill="1" applyBorder="1" applyAlignment="1">
      <alignment horizontal="center" vertical="center"/>
    </xf>
    <xf numFmtId="165" fontId="27" fillId="11" borderId="10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4" borderId="7" xfId="0" applyFont="1" applyFill="1" applyBorder="1" applyAlignment="1">
      <alignment vertical="center"/>
    </xf>
    <xf numFmtId="2" fontId="21" fillId="4" borderId="8" xfId="0" applyNumberFormat="1" applyFont="1" applyFill="1" applyBorder="1" applyAlignment="1">
      <alignment horizontal="center" vertical="center"/>
    </xf>
    <xf numFmtId="167" fontId="21" fillId="4" borderId="8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165" fontId="25" fillId="4" borderId="8" xfId="0" applyNumberFormat="1" applyFont="1" applyFill="1" applyBorder="1" applyAlignment="1">
      <alignment horizontal="center" vertical="center"/>
    </xf>
    <xf numFmtId="165" fontId="22" fillId="4" borderId="49" xfId="0" applyNumberFormat="1" applyFont="1" applyFill="1" applyBorder="1" applyAlignment="1">
      <alignment horizontal="center" vertical="center"/>
    </xf>
    <xf numFmtId="165" fontId="23" fillId="4" borderId="49" xfId="0" applyNumberFormat="1" applyFont="1" applyFill="1" applyBorder="1" applyAlignment="1">
      <alignment horizontal="center" vertical="center"/>
    </xf>
    <xf numFmtId="165" fontId="24" fillId="4" borderId="9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5" fontId="25" fillId="0" borderId="8" xfId="0" applyNumberFormat="1" applyFont="1" applyFill="1" applyBorder="1" applyAlignment="1">
      <alignment horizontal="center" vertical="center"/>
    </xf>
    <xf numFmtId="165" fontId="22" fillId="0" borderId="49" xfId="0" applyNumberFormat="1" applyFont="1" applyFill="1" applyBorder="1" applyAlignment="1">
      <alignment horizontal="center" vertical="center"/>
    </xf>
    <xf numFmtId="165" fontId="23" fillId="0" borderId="49" xfId="0" applyNumberFormat="1" applyFont="1" applyFill="1" applyBorder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vertical="center"/>
    </xf>
    <xf numFmtId="2" fontId="21" fillId="4" borderId="10" xfId="0" applyNumberFormat="1" applyFont="1" applyFill="1" applyBorder="1" applyAlignment="1">
      <alignment horizontal="center" vertical="center"/>
    </xf>
    <xf numFmtId="167" fontId="21" fillId="4" borderId="10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4" borderId="11" xfId="0" applyFont="1" applyFill="1" applyBorder="1" applyAlignment="1">
      <alignment vertical="center"/>
    </xf>
    <xf numFmtId="2" fontId="21" fillId="4" borderId="12" xfId="0" applyNumberFormat="1" applyFont="1" applyFill="1" applyBorder="1" applyAlignment="1">
      <alignment horizontal="center" vertical="center"/>
    </xf>
    <xf numFmtId="167" fontId="21" fillId="4" borderId="12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165" fontId="25" fillId="4" borderId="53" xfId="0" applyNumberFormat="1" applyFont="1" applyFill="1" applyBorder="1" applyAlignment="1">
      <alignment horizontal="center" vertical="center"/>
    </xf>
    <xf numFmtId="165" fontId="22" fillId="4" borderId="54" xfId="0" applyNumberFormat="1" applyFont="1" applyFill="1" applyBorder="1" applyAlignment="1">
      <alignment horizontal="center" vertical="center"/>
    </xf>
    <xf numFmtId="165" fontId="23" fillId="4" borderId="54" xfId="0" applyNumberFormat="1" applyFont="1" applyFill="1" applyBorder="1" applyAlignment="1">
      <alignment horizontal="center" vertical="center"/>
    </xf>
    <xf numFmtId="165" fontId="24" fillId="4" borderId="5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25" fillId="0" borderId="41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4" fontId="22" fillId="4" borderId="8" xfId="0" applyNumberFormat="1" applyFont="1" applyFill="1" applyBorder="1" applyAlignment="1">
      <alignment horizontal="center" vertical="center" wrapText="1"/>
    </xf>
    <xf numFmtId="4" fontId="23" fillId="4" borderId="8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4" fontId="25" fillId="4" borderId="12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165" fontId="24" fillId="4" borderId="5" xfId="0" applyNumberFormat="1" applyFont="1" applyFill="1" applyBorder="1" applyAlignment="1">
      <alignment horizontal="center" vertical="center" wrapText="1"/>
    </xf>
    <xf numFmtId="165" fontId="24" fillId="4" borderId="13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0" fillId="0" borderId="3" xfId="0" applyNumberFormat="1" applyBorder="1" applyAlignment="1">
      <alignment wrapText="1"/>
    </xf>
    <xf numFmtId="164" fontId="8" fillId="6" borderId="58" xfId="0" applyNumberFormat="1" applyFont="1" applyFill="1" applyBorder="1" applyAlignment="1">
      <alignment horizontal="center" vertical="center" wrapText="1"/>
    </xf>
    <xf numFmtId="164" fontId="8" fillId="6" borderId="56" xfId="0" applyNumberFormat="1" applyFont="1" applyFill="1" applyBorder="1" applyAlignment="1">
      <alignment horizontal="center" vertical="center" wrapText="1"/>
    </xf>
    <xf numFmtId="164" fontId="8" fillId="6" borderId="5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Alignment="1">
      <alignment wrapText="1"/>
    </xf>
    <xf numFmtId="4" fontId="3" fillId="0" borderId="15" xfId="0" applyNumberFormat="1" applyFont="1" applyBorder="1" applyAlignment="1">
      <alignment wrapText="1"/>
    </xf>
    <xf numFmtId="4" fontId="3" fillId="0" borderId="40" xfId="0" applyNumberFormat="1" applyFont="1" applyBorder="1" applyAlignment="1">
      <alignment wrapText="1"/>
    </xf>
    <xf numFmtId="4" fontId="3" fillId="0" borderId="4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171" fontId="0" fillId="0" borderId="0" xfId="0" applyNumberFormat="1" applyAlignment="1">
      <alignment wrapText="1"/>
    </xf>
    <xf numFmtId="171" fontId="0" fillId="0" borderId="0" xfId="0" applyNumberFormat="1"/>
    <xf numFmtId="171" fontId="0" fillId="0" borderId="1" xfId="0" applyNumberFormat="1" applyBorder="1" applyAlignment="1">
      <alignment horizontal="center" vertical="center" wrapText="1"/>
    </xf>
    <xf numFmtId="171" fontId="0" fillId="0" borderId="42" xfId="0" applyNumberFormat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0" xfId="0" applyNumberFormat="1" applyBorder="1" applyAlignment="1">
      <alignment wrapText="1"/>
    </xf>
    <xf numFmtId="4" fontId="0" fillId="0" borderId="59" xfId="0" applyNumberFormat="1" applyBorder="1" applyAlignment="1">
      <alignment wrapText="1"/>
    </xf>
    <xf numFmtId="4" fontId="0" fillId="0" borderId="45" xfId="0" applyNumberFormat="1" applyBorder="1" applyAlignment="1">
      <alignment wrapText="1"/>
    </xf>
    <xf numFmtId="4" fontId="0" fillId="0" borderId="48" xfId="0" applyNumberForma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44" fontId="8" fillId="0" borderId="0" xfId="2" applyFont="1" applyFill="1" applyBorder="1" applyAlignment="1">
      <alignment wrapText="1"/>
    </xf>
    <xf numFmtId="43" fontId="8" fillId="0" borderId="0" xfId="1" applyFont="1" applyFill="1" applyBorder="1" applyAlignment="1">
      <alignment wrapText="1"/>
    </xf>
    <xf numFmtId="44" fontId="8" fillId="0" borderId="0" xfId="2" applyFont="1" applyFill="1" applyBorder="1" applyAlignment="1"/>
    <xf numFmtId="43" fontId="8" fillId="0" borderId="0" xfId="1" applyFont="1" applyFill="1" applyBorder="1" applyAlignment="1"/>
    <xf numFmtId="165" fontId="16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/>
    <xf numFmtId="164" fontId="7" fillId="5" borderId="22" xfId="0" applyNumberFormat="1" applyFont="1" applyFill="1" applyBorder="1" applyAlignment="1">
      <alignment horizontal="center" vertical="center" wrapText="1"/>
    </xf>
    <xf numFmtId="164" fontId="7" fillId="5" borderId="23" xfId="0" applyNumberFormat="1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164" fontId="7" fillId="5" borderId="25" xfId="0" applyNumberFormat="1" applyFont="1" applyFill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wrapText="1"/>
    </xf>
    <xf numFmtId="167" fontId="15" fillId="0" borderId="4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167" fontId="15" fillId="0" borderId="41" xfId="0" applyNumberFormat="1" applyFont="1" applyBorder="1" applyAlignment="1">
      <alignment horizontal="center" vertical="center" wrapText="1"/>
    </xf>
    <xf numFmtId="167" fontId="15" fillId="0" borderId="43" xfId="0" applyNumberFormat="1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1" fontId="0" fillId="0" borderId="15" xfId="0" applyNumberFormat="1" applyBorder="1" applyAlignment="1">
      <alignment horizontal="center" wrapText="1"/>
    </xf>
    <xf numFmtId="171" fontId="0" fillId="0" borderId="40" xfId="0" applyNumberFormat="1" applyBorder="1" applyAlignment="1">
      <alignment horizontal="center" wrapText="1"/>
    </xf>
    <xf numFmtId="171" fontId="0" fillId="0" borderId="16" xfId="0" applyNumberFormat="1" applyBorder="1" applyAlignment="1">
      <alignment horizont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9"/>
  <sheetViews>
    <sheetView topLeftCell="B13" workbookViewId="0">
      <selection activeCell="AC44" sqref="AC44"/>
    </sheetView>
  </sheetViews>
  <sheetFormatPr baseColWidth="10" defaultRowHeight="15"/>
  <cols>
    <col min="1" max="1" width="1.85546875" customWidth="1"/>
    <col min="2" max="26" width="5.28515625" customWidth="1"/>
    <col min="27" max="27" width="2.42578125" customWidth="1"/>
    <col min="28" max="28" width="16.7109375" bestFit="1" customWidth="1"/>
    <col min="29" max="29" width="10.28515625" customWidth="1"/>
    <col min="30" max="30" width="9.28515625" customWidth="1"/>
    <col min="31" max="31" width="10.7109375" customWidth="1"/>
    <col min="32" max="32" width="11" customWidth="1"/>
    <col min="33" max="33" width="13.85546875" customWidth="1"/>
    <col min="34" max="34" width="14.7109375" customWidth="1"/>
  </cols>
  <sheetData>
    <row r="2" spans="2:36" ht="15.75" thickBot="1"/>
    <row r="3" spans="2:36" ht="30.75">
      <c r="B3" s="1"/>
      <c r="C3" s="2"/>
      <c r="D3" s="2"/>
      <c r="E3" s="3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spans="2:36" ht="15.75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2:36">
      <c r="B5" s="5"/>
      <c r="C5" s="460">
        <v>40909</v>
      </c>
      <c r="D5" s="461"/>
      <c r="E5" s="461"/>
      <c r="F5" s="461"/>
      <c r="G5" s="461"/>
      <c r="H5" s="461"/>
      <c r="I5" s="462"/>
      <c r="J5" s="6"/>
      <c r="K5" s="460">
        <v>40940</v>
      </c>
      <c r="L5" s="461"/>
      <c r="M5" s="461"/>
      <c r="N5" s="461"/>
      <c r="O5" s="461"/>
      <c r="P5" s="461"/>
      <c r="Q5" s="462"/>
      <c r="R5" s="6"/>
      <c r="S5" s="463">
        <v>40969</v>
      </c>
      <c r="T5" s="464"/>
      <c r="U5" s="464"/>
      <c r="V5" s="464"/>
      <c r="W5" s="464"/>
      <c r="X5" s="464"/>
      <c r="Y5" s="465"/>
      <c r="Z5" s="7"/>
      <c r="AC5" s="8" t="s">
        <v>1</v>
      </c>
      <c r="AD5" s="8" t="s">
        <v>2</v>
      </c>
      <c r="AE5" s="8" t="s">
        <v>4</v>
      </c>
      <c r="AF5" s="8" t="s">
        <v>3</v>
      </c>
      <c r="AG5" s="8" t="s">
        <v>33</v>
      </c>
      <c r="AH5" s="8" t="s">
        <v>32</v>
      </c>
      <c r="AI5" s="9" t="s">
        <v>5</v>
      </c>
      <c r="AJ5" s="10" t="s">
        <v>6</v>
      </c>
    </row>
    <row r="6" spans="2:36">
      <c r="B6" s="5"/>
      <c r="C6" s="11" t="s">
        <v>7</v>
      </c>
      <c r="D6" s="11" t="s">
        <v>8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6"/>
      <c r="K6" s="12" t="s">
        <v>7</v>
      </c>
      <c r="L6" s="11" t="s">
        <v>8</v>
      </c>
      <c r="M6" s="11" t="s">
        <v>8</v>
      </c>
      <c r="N6" s="11" t="s">
        <v>9</v>
      </c>
      <c r="O6" s="11" t="s">
        <v>10</v>
      </c>
      <c r="P6" s="11" t="s">
        <v>11</v>
      </c>
      <c r="Q6" s="13" t="s">
        <v>12</v>
      </c>
      <c r="R6" s="6"/>
      <c r="S6" s="12" t="s">
        <v>7</v>
      </c>
      <c r="T6" s="11" t="s">
        <v>8</v>
      </c>
      <c r="U6" s="11" t="s">
        <v>8</v>
      </c>
      <c r="V6" s="11" t="s">
        <v>9</v>
      </c>
      <c r="W6" s="11" t="s">
        <v>10</v>
      </c>
      <c r="X6" s="11" t="s">
        <v>11</v>
      </c>
      <c r="Y6" s="13" t="s">
        <v>12</v>
      </c>
      <c r="Z6" s="7"/>
      <c r="AB6" s="14">
        <v>40909</v>
      </c>
      <c r="AC6" s="15">
        <v>17</v>
      </c>
      <c r="AD6" s="15">
        <v>3</v>
      </c>
      <c r="AE6" s="15">
        <v>3</v>
      </c>
      <c r="AF6" s="15">
        <v>4</v>
      </c>
      <c r="AG6" s="15">
        <v>1</v>
      </c>
      <c r="AH6" s="15">
        <v>1</v>
      </c>
      <c r="AI6" s="15">
        <v>2</v>
      </c>
      <c r="AJ6" s="16">
        <f t="shared" ref="AJ6:AJ13" si="0">SUM(AC6:AI6)</f>
        <v>31</v>
      </c>
    </row>
    <row r="7" spans="2:36">
      <c r="B7" s="5"/>
      <c r="C7" s="17" t="s">
        <v>13</v>
      </c>
      <c r="D7" s="17" t="s">
        <v>13</v>
      </c>
      <c r="E7" s="17" t="s">
        <v>13</v>
      </c>
      <c r="F7" s="17" t="s">
        <v>13</v>
      </c>
      <c r="G7" s="17" t="s">
        <v>13</v>
      </c>
      <c r="H7" s="17" t="s">
        <v>13</v>
      </c>
      <c r="I7" s="18">
        <v>1</v>
      </c>
      <c r="J7" s="6"/>
      <c r="K7" s="19" t="s">
        <v>13</v>
      </c>
      <c r="L7" s="17" t="s">
        <v>13</v>
      </c>
      <c r="M7" s="17">
        <v>1</v>
      </c>
      <c r="N7" s="17">
        <v>2</v>
      </c>
      <c r="O7" s="17">
        <v>3</v>
      </c>
      <c r="P7" s="20">
        <v>4</v>
      </c>
      <c r="Q7" s="21">
        <v>5</v>
      </c>
      <c r="R7" s="6"/>
      <c r="S7" s="19" t="s">
        <v>13</v>
      </c>
      <c r="T7" s="17" t="s">
        <v>13</v>
      </c>
      <c r="U7" s="17" t="s">
        <v>13</v>
      </c>
      <c r="V7" s="17">
        <v>1</v>
      </c>
      <c r="W7" s="17">
        <v>2</v>
      </c>
      <c r="X7" s="20">
        <v>3</v>
      </c>
      <c r="Y7" s="21">
        <v>4</v>
      </c>
      <c r="Z7" s="7"/>
      <c r="AB7" s="14">
        <v>40940</v>
      </c>
      <c r="AC7" s="15">
        <v>21</v>
      </c>
      <c r="AD7" s="15">
        <v>4</v>
      </c>
      <c r="AE7" s="15">
        <v>4</v>
      </c>
      <c r="AF7" s="15">
        <v>0</v>
      </c>
      <c r="AG7" s="15">
        <v>0</v>
      </c>
      <c r="AH7" s="15">
        <v>0</v>
      </c>
      <c r="AI7" s="15">
        <v>0</v>
      </c>
      <c r="AJ7" s="16">
        <f t="shared" si="0"/>
        <v>29</v>
      </c>
    </row>
    <row r="8" spans="2:36">
      <c r="B8" s="5"/>
      <c r="C8" s="22">
        <v>2</v>
      </c>
      <c r="D8" s="22">
        <v>3</v>
      </c>
      <c r="E8" s="22">
        <v>4</v>
      </c>
      <c r="F8" s="22">
        <v>5</v>
      </c>
      <c r="G8" s="18">
        <v>6</v>
      </c>
      <c r="H8" s="22">
        <v>7</v>
      </c>
      <c r="I8" s="22">
        <v>8</v>
      </c>
      <c r="J8" s="6"/>
      <c r="K8" s="19">
        <v>6</v>
      </c>
      <c r="L8" s="17">
        <v>7</v>
      </c>
      <c r="M8" s="17">
        <v>8</v>
      </c>
      <c r="N8" s="17">
        <v>9</v>
      </c>
      <c r="O8" s="17">
        <v>10</v>
      </c>
      <c r="P8" s="20">
        <v>11</v>
      </c>
      <c r="Q8" s="21">
        <v>12</v>
      </c>
      <c r="R8" s="6"/>
      <c r="S8" s="19">
        <v>5</v>
      </c>
      <c r="T8" s="17">
        <v>6</v>
      </c>
      <c r="U8" s="17">
        <v>7</v>
      </c>
      <c r="V8" s="17">
        <v>8</v>
      </c>
      <c r="W8" s="17">
        <v>9</v>
      </c>
      <c r="X8" s="20">
        <v>10</v>
      </c>
      <c r="Y8" s="21">
        <v>11</v>
      </c>
      <c r="Z8" s="7"/>
      <c r="AB8" s="14">
        <v>40969</v>
      </c>
      <c r="AC8" s="15">
        <v>21</v>
      </c>
      <c r="AD8" s="15">
        <v>5</v>
      </c>
      <c r="AE8" s="15">
        <v>4</v>
      </c>
      <c r="AF8" s="15">
        <v>0</v>
      </c>
      <c r="AG8" s="15">
        <v>0</v>
      </c>
      <c r="AH8" s="15">
        <v>0</v>
      </c>
      <c r="AI8" s="15">
        <v>1</v>
      </c>
      <c r="AJ8" s="16">
        <f t="shared" si="0"/>
        <v>31</v>
      </c>
    </row>
    <row r="9" spans="2:36">
      <c r="B9" s="5"/>
      <c r="C9" s="17">
        <v>9</v>
      </c>
      <c r="D9" s="17">
        <v>10</v>
      </c>
      <c r="E9" s="17">
        <v>11</v>
      </c>
      <c r="F9" s="17">
        <v>12</v>
      </c>
      <c r="G9" s="17">
        <v>13</v>
      </c>
      <c r="H9" s="20">
        <v>14</v>
      </c>
      <c r="I9" s="23">
        <v>15</v>
      </c>
      <c r="J9" s="6"/>
      <c r="K9" s="19">
        <v>13</v>
      </c>
      <c r="L9" s="17">
        <v>14</v>
      </c>
      <c r="M9" s="17">
        <v>15</v>
      </c>
      <c r="N9" s="17">
        <v>16</v>
      </c>
      <c r="O9" s="17">
        <v>17</v>
      </c>
      <c r="P9" s="20">
        <v>18</v>
      </c>
      <c r="Q9" s="21">
        <v>19</v>
      </c>
      <c r="R9" s="6"/>
      <c r="S9" s="19">
        <v>12</v>
      </c>
      <c r="T9" s="17">
        <v>13</v>
      </c>
      <c r="U9" s="17">
        <v>14</v>
      </c>
      <c r="V9" s="17">
        <v>15</v>
      </c>
      <c r="W9" s="17">
        <v>16</v>
      </c>
      <c r="X9" s="20">
        <v>17</v>
      </c>
      <c r="Y9" s="21">
        <v>18</v>
      </c>
      <c r="Z9" s="7"/>
      <c r="AB9" s="14">
        <v>41000</v>
      </c>
      <c r="AC9" s="15">
        <v>14</v>
      </c>
      <c r="AD9" s="15">
        <v>2</v>
      </c>
      <c r="AE9" s="15">
        <v>3</v>
      </c>
      <c r="AF9" s="15">
        <v>5</v>
      </c>
      <c r="AG9" s="15">
        <v>2</v>
      </c>
      <c r="AH9" s="15">
        <v>1</v>
      </c>
      <c r="AI9" s="15">
        <v>3</v>
      </c>
      <c r="AJ9" s="16">
        <f t="shared" si="0"/>
        <v>30</v>
      </c>
    </row>
    <row r="10" spans="2:36">
      <c r="B10" s="5"/>
      <c r="C10" s="17">
        <v>16</v>
      </c>
      <c r="D10" s="17">
        <v>17</v>
      </c>
      <c r="E10" s="17">
        <v>18</v>
      </c>
      <c r="F10" s="17">
        <v>19</v>
      </c>
      <c r="G10" s="17">
        <v>20</v>
      </c>
      <c r="H10" s="20">
        <v>21</v>
      </c>
      <c r="I10" s="23">
        <v>22</v>
      </c>
      <c r="J10" s="6"/>
      <c r="K10" s="19">
        <v>20</v>
      </c>
      <c r="L10" s="17">
        <v>21</v>
      </c>
      <c r="M10" s="17">
        <v>22</v>
      </c>
      <c r="N10" s="17">
        <v>23</v>
      </c>
      <c r="O10" s="17">
        <v>24</v>
      </c>
      <c r="P10" s="20">
        <v>25</v>
      </c>
      <c r="Q10" s="21">
        <v>26</v>
      </c>
      <c r="R10" s="6"/>
      <c r="S10" s="24">
        <v>19</v>
      </c>
      <c r="T10" s="17">
        <v>20</v>
      </c>
      <c r="U10" s="17">
        <v>21</v>
      </c>
      <c r="V10" s="17">
        <v>22</v>
      </c>
      <c r="W10" s="17">
        <v>23</v>
      </c>
      <c r="X10" s="20">
        <v>24</v>
      </c>
      <c r="Y10" s="21">
        <v>25</v>
      </c>
      <c r="Z10" s="7"/>
      <c r="AB10" s="14">
        <v>41030</v>
      </c>
      <c r="AC10" s="15">
        <v>22</v>
      </c>
      <c r="AD10" s="15">
        <v>4</v>
      </c>
      <c r="AE10" s="15">
        <v>4</v>
      </c>
      <c r="AF10" s="15">
        <v>0</v>
      </c>
      <c r="AG10" s="15">
        <v>0</v>
      </c>
      <c r="AH10" s="15">
        <v>0</v>
      </c>
      <c r="AI10" s="15">
        <v>1</v>
      </c>
      <c r="AJ10" s="16">
        <f t="shared" si="0"/>
        <v>31</v>
      </c>
    </row>
    <row r="11" spans="2:36" ht="15.75" thickBot="1">
      <c r="B11" s="5"/>
      <c r="C11" s="17">
        <v>23</v>
      </c>
      <c r="D11" s="17">
        <v>24</v>
      </c>
      <c r="E11" s="17">
        <v>25</v>
      </c>
      <c r="F11" s="17">
        <v>26</v>
      </c>
      <c r="G11" s="17">
        <v>27</v>
      </c>
      <c r="H11" s="20">
        <v>28</v>
      </c>
      <c r="I11" s="23">
        <v>29</v>
      </c>
      <c r="J11" s="6"/>
      <c r="K11" s="25">
        <v>27</v>
      </c>
      <c r="L11" s="26">
        <v>28</v>
      </c>
      <c r="M11" s="26">
        <v>29</v>
      </c>
      <c r="N11" s="27"/>
      <c r="O11" s="27"/>
      <c r="P11" s="27"/>
      <c r="Q11" s="28"/>
      <c r="R11" s="6"/>
      <c r="S11" s="25">
        <v>26</v>
      </c>
      <c r="T11" s="26">
        <v>27</v>
      </c>
      <c r="U11" s="26">
        <v>28</v>
      </c>
      <c r="V11" s="26">
        <v>29</v>
      </c>
      <c r="W11" s="26">
        <v>30</v>
      </c>
      <c r="X11" s="29">
        <v>31</v>
      </c>
      <c r="Y11" s="28"/>
      <c r="Z11" s="7"/>
      <c r="AB11" s="14">
        <v>41061</v>
      </c>
      <c r="AC11" s="15">
        <v>21</v>
      </c>
      <c r="AD11" s="15">
        <v>5</v>
      </c>
      <c r="AE11" s="15">
        <v>4</v>
      </c>
      <c r="AF11" s="15">
        <v>0</v>
      </c>
      <c r="AG11" s="15">
        <v>0</v>
      </c>
      <c r="AH11" s="15">
        <v>0</v>
      </c>
      <c r="AI11" s="15">
        <v>0</v>
      </c>
      <c r="AJ11" s="16">
        <f t="shared" si="0"/>
        <v>30</v>
      </c>
    </row>
    <row r="12" spans="2:36">
      <c r="B12" s="5"/>
      <c r="C12" s="17">
        <v>30</v>
      </c>
      <c r="D12" s="17">
        <v>31</v>
      </c>
      <c r="E12" s="30"/>
      <c r="F12" s="30"/>
      <c r="G12" s="30"/>
      <c r="H12" s="30"/>
      <c r="I12" s="3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B12" s="14">
        <v>41091</v>
      </c>
      <c r="AC12" s="15">
        <v>22</v>
      </c>
      <c r="AD12" s="15">
        <v>4</v>
      </c>
      <c r="AE12" s="32">
        <v>5</v>
      </c>
      <c r="AF12" s="15">
        <v>0</v>
      </c>
      <c r="AG12" s="15">
        <v>0</v>
      </c>
      <c r="AH12" s="15">
        <v>0</v>
      </c>
      <c r="AI12" s="15">
        <v>0</v>
      </c>
      <c r="AJ12" s="16">
        <f t="shared" si="0"/>
        <v>31</v>
      </c>
    </row>
    <row r="13" spans="2:36" ht="15.75" thickBo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B13" s="14">
        <v>41122</v>
      </c>
      <c r="AC13" s="15">
        <v>0</v>
      </c>
      <c r="AD13" s="15">
        <v>0</v>
      </c>
      <c r="AE13" s="15">
        <v>0</v>
      </c>
      <c r="AF13" s="15">
        <v>22</v>
      </c>
      <c r="AG13" s="15">
        <v>4</v>
      </c>
      <c r="AH13" s="15">
        <v>4</v>
      </c>
      <c r="AI13" s="15">
        <v>1</v>
      </c>
      <c r="AJ13" s="16">
        <f t="shared" si="0"/>
        <v>31</v>
      </c>
    </row>
    <row r="14" spans="2:36">
      <c r="B14" s="5"/>
      <c r="C14" s="463">
        <v>41000</v>
      </c>
      <c r="D14" s="464"/>
      <c r="E14" s="464"/>
      <c r="F14" s="464"/>
      <c r="G14" s="464"/>
      <c r="H14" s="464"/>
      <c r="I14" s="465"/>
      <c r="J14" s="6"/>
      <c r="K14" s="463">
        <v>41030</v>
      </c>
      <c r="L14" s="464"/>
      <c r="M14" s="464"/>
      <c r="N14" s="464"/>
      <c r="O14" s="464"/>
      <c r="P14" s="464"/>
      <c r="Q14" s="465"/>
      <c r="R14" s="6"/>
      <c r="S14" s="463">
        <v>41061</v>
      </c>
      <c r="T14" s="464"/>
      <c r="U14" s="464"/>
      <c r="V14" s="464"/>
      <c r="W14" s="464"/>
      <c r="X14" s="464"/>
      <c r="Y14" s="465"/>
      <c r="Z14" s="7"/>
      <c r="AB14" s="14">
        <v>41153</v>
      </c>
      <c r="AC14" s="15">
        <v>20</v>
      </c>
      <c r="AD14" s="15">
        <v>5</v>
      </c>
      <c r="AE14" s="32">
        <v>5</v>
      </c>
      <c r="AF14" s="15">
        <v>0</v>
      </c>
      <c r="AG14" s="49">
        <v>0</v>
      </c>
      <c r="AH14" s="15">
        <v>0</v>
      </c>
      <c r="AI14" s="32">
        <v>0</v>
      </c>
      <c r="AJ14" s="16">
        <f>SUM(AC14:AH14)</f>
        <v>30</v>
      </c>
    </row>
    <row r="15" spans="2:36">
      <c r="B15" s="5"/>
      <c r="C15" s="12" t="s">
        <v>7</v>
      </c>
      <c r="D15" s="11" t="s">
        <v>8</v>
      </c>
      <c r="E15" s="11" t="s">
        <v>8</v>
      </c>
      <c r="F15" s="11" t="s">
        <v>9</v>
      </c>
      <c r="G15" s="11" t="s">
        <v>10</v>
      </c>
      <c r="H15" s="11" t="s">
        <v>11</v>
      </c>
      <c r="I15" s="13" t="s">
        <v>12</v>
      </c>
      <c r="J15" s="6"/>
      <c r="K15" s="12" t="s">
        <v>7</v>
      </c>
      <c r="L15" s="11" t="s">
        <v>8</v>
      </c>
      <c r="M15" s="11" t="s">
        <v>8</v>
      </c>
      <c r="N15" s="11" t="s">
        <v>9</v>
      </c>
      <c r="O15" s="11" t="s">
        <v>10</v>
      </c>
      <c r="P15" s="11" t="s">
        <v>11</v>
      </c>
      <c r="Q15" s="13" t="s">
        <v>12</v>
      </c>
      <c r="R15" s="6"/>
      <c r="S15" s="12" t="s">
        <v>7</v>
      </c>
      <c r="T15" s="11" t="s">
        <v>8</v>
      </c>
      <c r="U15" s="11" t="s">
        <v>8</v>
      </c>
      <c r="V15" s="11" t="s">
        <v>9</v>
      </c>
      <c r="W15" s="11" t="s">
        <v>10</v>
      </c>
      <c r="X15" s="11" t="s">
        <v>11</v>
      </c>
      <c r="Y15" s="13" t="s">
        <v>12</v>
      </c>
      <c r="Z15" s="7"/>
      <c r="AB15" s="14">
        <v>41183</v>
      </c>
      <c r="AC15" s="15">
        <v>21</v>
      </c>
      <c r="AD15" s="15">
        <v>4</v>
      </c>
      <c r="AE15" s="15">
        <v>4</v>
      </c>
      <c r="AF15" s="15">
        <v>0</v>
      </c>
      <c r="AG15" s="15">
        <v>0</v>
      </c>
      <c r="AH15" s="15">
        <v>0</v>
      </c>
      <c r="AI15" s="15">
        <v>2</v>
      </c>
      <c r="AJ15" s="16">
        <f>SUM(AC15:AI15)</f>
        <v>31</v>
      </c>
    </row>
    <row r="16" spans="2:36">
      <c r="B16" s="5"/>
      <c r="C16" s="19" t="s">
        <v>13</v>
      </c>
      <c r="D16" s="17" t="s">
        <v>13</v>
      </c>
      <c r="E16" s="17" t="s">
        <v>13</v>
      </c>
      <c r="F16" s="17" t="s">
        <v>13</v>
      </c>
      <c r="G16" s="17" t="s">
        <v>13</v>
      </c>
      <c r="H16" s="17" t="s">
        <v>13</v>
      </c>
      <c r="I16" s="21">
        <v>1</v>
      </c>
      <c r="J16" s="6"/>
      <c r="K16" s="19" t="s">
        <v>13</v>
      </c>
      <c r="L16" s="18">
        <v>1</v>
      </c>
      <c r="M16" s="17">
        <v>2</v>
      </c>
      <c r="N16" s="17">
        <v>3</v>
      </c>
      <c r="O16" s="17">
        <v>4</v>
      </c>
      <c r="P16" s="20">
        <v>5</v>
      </c>
      <c r="Q16" s="21">
        <v>6</v>
      </c>
      <c r="R16" s="6"/>
      <c r="S16" s="19" t="s">
        <v>13</v>
      </c>
      <c r="T16" s="17" t="s">
        <v>13</v>
      </c>
      <c r="U16" s="17" t="s">
        <v>13</v>
      </c>
      <c r="V16" s="17" t="s">
        <v>13</v>
      </c>
      <c r="W16" s="17">
        <v>1</v>
      </c>
      <c r="X16" s="20">
        <v>2</v>
      </c>
      <c r="Y16" s="21">
        <v>3</v>
      </c>
      <c r="Z16" s="7"/>
      <c r="AB16" s="14">
        <v>41214</v>
      </c>
      <c r="AC16" s="15">
        <v>21</v>
      </c>
      <c r="AD16" s="15">
        <v>4</v>
      </c>
      <c r="AE16" s="15">
        <v>4</v>
      </c>
      <c r="AF16" s="15">
        <v>0</v>
      </c>
      <c r="AG16" s="15">
        <v>0</v>
      </c>
      <c r="AH16" s="15">
        <v>0</v>
      </c>
      <c r="AI16" s="15">
        <v>1</v>
      </c>
      <c r="AJ16" s="16">
        <f>SUM(AC16:AI16)</f>
        <v>30</v>
      </c>
    </row>
    <row r="17" spans="2:36">
      <c r="B17" s="5"/>
      <c r="C17" s="19">
        <v>2</v>
      </c>
      <c r="D17" s="17">
        <v>3</v>
      </c>
      <c r="E17" s="17">
        <v>4</v>
      </c>
      <c r="F17" s="22">
        <v>5</v>
      </c>
      <c r="G17" s="18">
        <v>6</v>
      </c>
      <c r="H17" s="22">
        <v>7</v>
      </c>
      <c r="I17" s="33">
        <v>8</v>
      </c>
      <c r="J17" s="6"/>
      <c r="K17" s="19">
        <v>7</v>
      </c>
      <c r="L17" s="17">
        <v>8</v>
      </c>
      <c r="M17" s="17">
        <v>9</v>
      </c>
      <c r="N17" s="17">
        <v>10</v>
      </c>
      <c r="O17" s="17">
        <v>11</v>
      </c>
      <c r="P17" s="20">
        <v>12</v>
      </c>
      <c r="Q17" s="21">
        <v>13</v>
      </c>
      <c r="R17" s="6"/>
      <c r="S17" s="19">
        <v>4</v>
      </c>
      <c r="T17" s="17">
        <v>5</v>
      </c>
      <c r="U17" s="17">
        <v>6</v>
      </c>
      <c r="V17" s="17">
        <v>7</v>
      </c>
      <c r="W17" s="17">
        <v>8</v>
      </c>
      <c r="X17" s="20">
        <v>9</v>
      </c>
      <c r="Y17" s="21">
        <v>10</v>
      </c>
      <c r="Z17" s="7"/>
      <c r="AB17" s="14">
        <v>41244</v>
      </c>
      <c r="AC17" s="15">
        <v>14</v>
      </c>
      <c r="AD17" s="15">
        <v>3</v>
      </c>
      <c r="AE17" s="15">
        <v>4</v>
      </c>
      <c r="AF17" s="15">
        <v>5</v>
      </c>
      <c r="AG17" s="15">
        <v>1</v>
      </c>
      <c r="AH17" s="15">
        <v>1</v>
      </c>
      <c r="AI17" s="15">
        <v>3</v>
      </c>
      <c r="AJ17" s="16">
        <f>SUM(AC17:AI17)</f>
        <v>31</v>
      </c>
    </row>
    <row r="18" spans="2:36">
      <c r="B18" s="5"/>
      <c r="C18" s="24">
        <v>9</v>
      </c>
      <c r="D18" s="22">
        <v>10</v>
      </c>
      <c r="E18" s="22">
        <v>11</v>
      </c>
      <c r="F18" s="22">
        <v>12</v>
      </c>
      <c r="G18" s="22">
        <v>13</v>
      </c>
      <c r="H18" s="22">
        <v>14</v>
      </c>
      <c r="I18" s="34">
        <v>15</v>
      </c>
      <c r="J18" s="6"/>
      <c r="K18" s="19">
        <v>14</v>
      </c>
      <c r="L18" s="17">
        <v>15</v>
      </c>
      <c r="M18" s="17">
        <v>16</v>
      </c>
      <c r="N18" s="17">
        <v>17</v>
      </c>
      <c r="O18" s="17">
        <v>18</v>
      </c>
      <c r="P18" s="20">
        <v>19</v>
      </c>
      <c r="Q18" s="21">
        <v>20</v>
      </c>
      <c r="R18" s="6"/>
      <c r="S18" s="19">
        <v>11</v>
      </c>
      <c r="T18" s="17">
        <v>12</v>
      </c>
      <c r="U18" s="17">
        <v>13</v>
      </c>
      <c r="V18" s="17">
        <v>14</v>
      </c>
      <c r="W18" s="17">
        <v>15</v>
      </c>
      <c r="X18" s="20">
        <v>16</v>
      </c>
      <c r="Y18" s="21">
        <v>17</v>
      </c>
      <c r="Z18" s="7"/>
    </row>
    <row r="19" spans="2:36">
      <c r="B19" s="5"/>
      <c r="C19" s="19">
        <v>16</v>
      </c>
      <c r="D19" s="17">
        <v>17</v>
      </c>
      <c r="E19" s="17">
        <v>18</v>
      </c>
      <c r="F19" s="17">
        <v>19</v>
      </c>
      <c r="G19" s="17">
        <v>20</v>
      </c>
      <c r="H19" s="20">
        <v>21</v>
      </c>
      <c r="I19" s="21">
        <v>22</v>
      </c>
      <c r="J19" s="6"/>
      <c r="K19" s="19">
        <v>21</v>
      </c>
      <c r="L19" s="17">
        <v>22</v>
      </c>
      <c r="M19" s="17">
        <v>23</v>
      </c>
      <c r="N19" s="17">
        <v>24</v>
      </c>
      <c r="O19" s="17">
        <v>25</v>
      </c>
      <c r="P19" s="20">
        <v>26</v>
      </c>
      <c r="Q19" s="21">
        <v>27</v>
      </c>
      <c r="R19" s="6"/>
      <c r="S19" s="19">
        <v>18</v>
      </c>
      <c r="T19" s="17">
        <v>19</v>
      </c>
      <c r="U19" s="17">
        <v>20</v>
      </c>
      <c r="V19" s="17">
        <v>21</v>
      </c>
      <c r="W19" s="17">
        <v>22</v>
      </c>
      <c r="X19" s="20">
        <v>23</v>
      </c>
      <c r="Y19" s="21">
        <v>24</v>
      </c>
      <c r="Z19" s="7"/>
      <c r="AC19" s="16">
        <f t="shared" ref="AC19:AJ19" si="1">SUM(AC6:AC17)</f>
        <v>214</v>
      </c>
      <c r="AD19" s="16">
        <f t="shared" si="1"/>
        <v>43</v>
      </c>
      <c r="AE19" s="16">
        <f t="shared" si="1"/>
        <v>44</v>
      </c>
      <c r="AF19" s="16">
        <f t="shared" si="1"/>
        <v>36</v>
      </c>
      <c r="AG19" s="16">
        <f t="shared" si="1"/>
        <v>8</v>
      </c>
      <c r="AH19" s="16">
        <f t="shared" si="1"/>
        <v>7</v>
      </c>
      <c r="AI19" s="16">
        <f t="shared" si="1"/>
        <v>14</v>
      </c>
      <c r="AJ19" s="35">
        <f t="shared" si="1"/>
        <v>366</v>
      </c>
    </row>
    <row r="20" spans="2:36" ht="15.75" thickBot="1">
      <c r="B20" s="5"/>
      <c r="C20" s="17">
        <v>23</v>
      </c>
      <c r="D20" s="17">
        <v>24</v>
      </c>
      <c r="E20" s="17">
        <v>25</v>
      </c>
      <c r="F20" s="17">
        <v>26</v>
      </c>
      <c r="G20" s="17">
        <v>27</v>
      </c>
      <c r="H20" s="20">
        <v>28</v>
      </c>
      <c r="I20" s="21">
        <v>29</v>
      </c>
      <c r="J20" s="6"/>
      <c r="K20" s="25">
        <v>28</v>
      </c>
      <c r="L20" s="26">
        <v>29</v>
      </c>
      <c r="M20" s="26">
        <v>30</v>
      </c>
      <c r="N20" s="26">
        <v>31</v>
      </c>
      <c r="O20" s="27"/>
      <c r="P20" s="27"/>
      <c r="Q20" s="28"/>
      <c r="R20" s="6"/>
      <c r="S20" s="25">
        <v>25</v>
      </c>
      <c r="T20" s="26">
        <v>26</v>
      </c>
      <c r="U20" s="26">
        <v>27</v>
      </c>
      <c r="V20" s="26">
        <v>28</v>
      </c>
      <c r="W20" s="26">
        <v>29</v>
      </c>
      <c r="X20" s="29">
        <v>30</v>
      </c>
      <c r="Y20" s="28"/>
      <c r="Z20" s="7"/>
    </row>
    <row r="21" spans="2:36" ht="15.75" thickBot="1">
      <c r="B21" s="5"/>
      <c r="C21" s="25">
        <v>30</v>
      </c>
      <c r="D21" s="27"/>
      <c r="E21" s="27"/>
      <c r="F21" s="27"/>
      <c r="G21" s="27"/>
      <c r="H21" s="27"/>
      <c r="I21" s="28"/>
      <c r="J21" s="6"/>
      <c r="K21" s="6"/>
      <c r="L21" s="6"/>
      <c r="M21" s="6"/>
      <c r="N21" s="6"/>
      <c r="O21" s="6"/>
      <c r="P21" s="6"/>
      <c r="Q21" s="6"/>
      <c r="R21" s="6"/>
      <c r="S21" s="466"/>
      <c r="T21" s="466"/>
      <c r="U21" s="466"/>
      <c r="V21" s="466"/>
      <c r="W21" s="466"/>
      <c r="X21" s="466"/>
      <c r="Y21" s="466"/>
      <c r="Z21" s="7"/>
    </row>
    <row r="22" spans="2:36" ht="15.75" thickBo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C22" s="50" t="s">
        <v>31</v>
      </c>
      <c r="AD22" s="50" t="s">
        <v>2</v>
      </c>
      <c r="AE22" s="50" t="s">
        <v>14</v>
      </c>
      <c r="AF22" s="51" t="s">
        <v>3</v>
      </c>
      <c r="AG22" s="51" t="s">
        <v>34</v>
      </c>
      <c r="AH22" s="51" t="s">
        <v>32</v>
      </c>
      <c r="AI22" s="50" t="s">
        <v>5</v>
      </c>
    </row>
    <row r="23" spans="2:36">
      <c r="B23" s="5"/>
      <c r="C23" s="463">
        <v>41091</v>
      </c>
      <c r="D23" s="464"/>
      <c r="E23" s="464"/>
      <c r="F23" s="464"/>
      <c r="G23" s="464"/>
      <c r="H23" s="464"/>
      <c r="I23" s="465"/>
      <c r="J23" s="6"/>
      <c r="K23" s="463">
        <v>41122</v>
      </c>
      <c r="L23" s="464"/>
      <c r="M23" s="464"/>
      <c r="N23" s="464"/>
      <c r="O23" s="464"/>
      <c r="P23" s="464"/>
      <c r="Q23" s="465"/>
      <c r="R23" s="6"/>
      <c r="S23" s="463">
        <v>41153</v>
      </c>
      <c r="T23" s="464"/>
      <c r="U23" s="464"/>
      <c r="V23" s="464"/>
      <c r="W23" s="464"/>
      <c r="X23" s="464"/>
      <c r="Y23" s="465"/>
      <c r="Z23" s="7"/>
      <c r="AB23" s="36" t="s">
        <v>30</v>
      </c>
      <c r="AC23" s="36">
        <v>172</v>
      </c>
      <c r="AD23" s="36">
        <v>34</v>
      </c>
      <c r="AE23" s="36">
        <v>34</v>
      </c>
      <c r="AF23" s="36">
        <v>0</v>
      </c>
      <c r="AG23" s="36">
        <v>0</v>
      </c>
      <c r="AH23" s="36">
        <v>0</v>
      </c>
      <c r="AI23" s="36">
        <v>7</v>
      </c>
      <c r="AJ23">
        <f>SUM(AC23:AI23)</f>
        <v>247</v>
      </c>
    </row>
    <row r="24" spans="2:36">
      <c r="B24" s="5"/>
      <c r="C24" s="12" t="s">
        <v>7</v>
      </c>
      <c r="D24" s="11" t="s">
        <v>8</v>
      </c>
      <c r="E24" s="11" t="s">
        <v>8</v>
      </c>
      <c r="F24" s="11" t="s">
        <v>9</v>
      </c>
      <c r="G24" s="11" t="s">
        <v>10</v>
      </c>
      <c r="H24" s="11" t="s">
        <v>11</v>
      </c>
      <c r="I24" s="13" t="s">
        <v>12</v>
      </c>
      <c r="J24" s="6"/>
      <c r="K24" s="12" t="s">
        <v>7</v>
      </c>
      <c r="L24" s="11" t="s">
        <v>8</v>
      </c>
      <c r="M24" s="11" t="s">
        <v>8</v>
      </c>
      <c r="N24" s="11" t="s">
        <v>9</v>
      </c>
      <c r="O24" s="11" t="s">
        <v>10</v>
      </c>
      <c r="P24" s="11" t="s">
        <v>11</v>
      </c>
      <c r="Q24" s="13" t="s">
        <v>12</v>
      </c>
      <c r="R24" s="6"/>
      <c r="S24" s="12" t="s">
        <v>7</v>
      </c>
      <c r="T24" s="11" t="s">
        <v>8</v>
      </c>
      <c r="U24" s="11" t="s">
        <v>8</v>
      </c>
      <c r="V24" s="11" t="s">
        <v>9</v>
      </c>
      <c r="W24" s="11" t="s">
        <v>10</v>
      </c>
      <c r="X24" s="11" t="s">
        <v>11</v>
      </c>
      <c r="Y24" s="13" t="s">
        <v>12</v>
      </c>
      <c r="Z24" s="7"/>
      <c r="AB24" s="15" t="s">
        <v>15</v>
      </c>
      <c r="AC24" s="15">
        <v>0</v>
      </c>
      <c r="AD24" s="15">
        <v>0</v>
      </c>
      <c r="AE24" s="15">
        <v>0</v>
      </c>
      <c r="AF24" s="15">
        <v>4</v>
      </c>
      <c r="AG24" s="48">
        <v>1</v>
      </c>
      <c r="AH24" s="48">
        <v>1</v>
      </c>
      <c r="AI24" s="15">
        <v>2</v>
      </c>
      <c r="AJ24">
        <f>SUM(AD24:AI24)</f>
        <v>8</v>
      </c>
    </row>
    <row r="25" spans="2:36">
      <c r="B25" s="5"/>
      <c r="C25" s="19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21">
        <v>1</v>
      </c>
      <c r="J25" s="6"/>
      <c r="K25" s="19" t="s">
        <v>13</v>
      </c>
      <c r="L25" s="17" t="s">
        <v>13</v>
      </c>
      <c r="M25" s="22">
        <v>1</v>
      </c>
      <c r="N25" s="22">
        <v>2</v>
      </c>
      <c r="O25" s="22">
        <v>3</v>
      </c>
      <c r="P25" s="22">
        <v>4</v>
      </c>
      <c r="Q25" s="34">
        <v>5</v>
      </c>
      <c r="R25" s="6"/>
      <c r="S25" s="19" t="s">
        <v>13</v>
      </c>
      <c r="T25" s="17" t="s">
        <v>13</v>
      </c>
      <c r="U25" s="17" t="s">
        <v>13</v>
      </c>
      <c r="V25" s="17" t="s">
        <v>13</v>
      </c>
      <c r="W25" s="17" t="s">
        <v>13</v>
      </c>
      <c r="X25" s="20">
        <v>1</v>
      </c>
      <c r="Y25" s="21">
        <v>2</v>
      </c>
      <c r="Z25" s="7"/>
      <c r="AB25" s="15" t="s">
        <v>16</v>
      </c>
      <c r="AC25" s="15">
        <v>0</v>
      </c>
      <c r="AD25" s="15">
        <v>0</v>
      </c>
      <c r="AE25" s="15">
        <v>0</v>
      </c>
      <c r="AF25" s="15">
        <v>5</v>
      </c>
      <c r="AG25" s="48">
        <v>2</v>
      </c>
      <c r="AH25" s="48">
        <v>1</v>
      </c>
      <c r="AI25" s="15">
        <v>3</v>
      </c>
      <c r="AJ25">
        <f>SUM(AC25:AI25)</f>
        <v>11</v>
      </c>
    </row>
    <row r="26" spans="2:36">
      <c r="B26" s="5"/>
      <c r="C26" s="19">
        <v>2</v>
      </c>
      <c r="D26" s="17">
        <v>3</v>
      </c>
      <c r="E26" s="17">
        <v>4</v>
      </c>
      <c r="F26" s="17">
        <v>5</v>
      </c>
      <c r="G26" s="17">
        <v>6</v>
      </c>
      <c r="H26" s="20">
        <v>7</v>
      </c>
      <c r="I26" s="21">
        <v>8</v>
      </c>
      <c r="J26" s="6"/>
      <c r="K26" s="37">
        <v>6</v>
      </c>
      <c r="L26" s="22">
        <v>7</v>
      </c>
      <c r="M26" s="22">
        <v>8</v>
      </c>
      <c r="N26" s="22">
        <v>9</v>
      </c>
      <c r="O26" s="22">
        <v>10</v>
      </c>
      <c r="P26" s="22">
        <v>11</v>
      </c>
      <c r="Q26" s="34">
        <v>12</v>
      </c>
      <c r="R26" s="6"/>
      <c r="S26" s="19">
        <v>3</v>
      </c>
      <c r="T26" s="17">
        <v>4</v>
      </c>
      <c r="U26" s="17">
        <v>5</v>
      </c>
      <c r="V26" s="17">
        <v>6</v>
      </c>
      <c r="W26" s="17">
        <v>7</v>
      </c>
      <c r="X26" s="20">
        <v>8</v>
      </c>
      <c r="Y26" s="21">
        <v>9</v>
      </c>
      <c r="Z26" s="7"/>
      <c r="AB26" s="15" t="s">
        <v>17</v>
      </c>
      <c r="AC26" s="15">
        <v>0</v>
      </c>
      <c r="AD26" s="15">
        <v>0</v>
      </c>
      <c r="AE26" s="15">
        <v>0</v>
      </c>
      <c r="AF26" s="15">
        <v>10</v>
      </c>
      <c r="AG26" s="48">
        <v>2</v>
      </c>
      <c r="AH26" s="48">
        <v>2</v>
      </c>
      <c r="AI26" s="15">
        <v>1</v>
      </c>
      <c r="AJ26">
        <f>SUM(AC26:AI26)</f>
        <v>15</v>
      </c>
    </row>
    <row r="27" spans="2:36">
      <c r="B27" s="5"/>
      <c r="C27" s="19">
        <v>9</v>
      </c>
      <c r="D27" s="17">
        <v>10</v>
      </c>
      <c r="E27" s="17">
        <v>11</v>
      </c>
      <c r="F27" s="17">
        <v>12</v>
      </c>
      <c r="G27" s="17">
        <v>13</v>
      </c>
      <c r="H27" s="20">
        <v>14</v>
      </c>
      <c r="I27" s="21">
        <v>15</v>
      </c>
      <c r="J27" s="6"/>
      <c r="K27" s="37">
        <v>13</v>
      </c>
      <c r="L27" s="22">
        <v>14</v>
      </c>
      <c r="M27" s="18">
        <v>15</v>
      </c>
      <c r="N27" s="22">
        <v>16</v>
      </c>
      <c r="O27" s="22">
        <v>17</v>
      </c>
      <c r="P27" s="22">
        <v>18</v>
      </c>
      <c r="Q27" s="34">
        <v>19</v>
      </c>
      <c r="R27" s="6"/>
      <c r="S27" s="19">
        <v>10</v>
      </c>
      <c r="T27" s="17">
        <v>11</v>
      </c>
      <c r="U27" s="17">
        <v>12</v>
      </c>
      <c r="V27" s="17">
        <v>13</v>
      </c>
      <c r="W27" s="17">
        <v>14</v>
      </c>
      <c r="X27" s="20">
        <v>15</v>
      </c>
      <c r="Y27" s="21">
        <v>16</v>
      </c>
      <c r="Z27" s="7"/>
      <c r="AB27" s="15" t="s">
        <v>18</v>
      </c>
      <c r="AC27" s="15">
        <v>0</v>
      </c>
      <c r="AD27" s="15">
        <v>0</v>
      </c>
      <c r="AE27" s="15">
        <v>0</v>
      </c>
      <c r="AF27" s="15">
        <v>12</v>
      </c>
      <c r="AG27" s="48">
        <v>2</v>
      </c>
      <c r="AH27" s="48">
        <v>2</v>
      </c>
      <c r="AI27" s="15">
        <v>0</v>
      </c>
      <c r="AJ27">
        <f>SUM(AC27:AI27)</f>
        <v>16</v>
      </c>
    </row>
    <row r="28" spans="2:36">
      <c r="B28" s="5"/>
      <c r="C28" s="19">
        <v>16</v>
      </c>
      <c r="D28" s="17">
        <v>17</v>
      </c>
      <c r="E28" s="17">
        <v>18</v>
      </c>
      <c r="F28" s="17">
        <v>19</v>
      </c>
      <c r="G28" s="17">
        <v>20</v>
      </c>
      <c r="H28" s="20">
        <v>21</v>
      </c>
      <c r="I28" s="21">
        <v>22</v>
      </c>
      <c r="J28" s="6"/>
      <c r="K28" s="37">
        <v>20</v>
      </c>
      <c r="L28" s="22">
        <v>21</v>
      </c>
      <c r="M28" s="22">
        <v>22</v>
      </c>
      <c r="N28" s="22">
        <v>23</v>
      </c>
      <c r="O28" s="22">
        <v>24</v>
      </c>
      <c r="P28" s="22">
        <v>25</v>
      </c>
      <c r="Q28" s="34">
        <v>26</v>
      </c>
      <c r="R28" s="6"/>
      <c r="S28" s="19">
        <v>17</v>
      </c>
      <c r="T28" s="17">
        <v>18</v>
      </c>
      <c r="U28" s="17">
        <v>19</v>
      </c>
      <c r="V28" s="17">
        <v>20</v>
      </c>
      <c r="W28" s="17">
        <v>21</v>
      </c>
      <c r="X28" s="20">
        <v>22</v>
      </c>
      <c r="Y28" s="21">
        <v>23</v>
      </c>
      <c r="Z28" s="7"/>
      <c r="AB28" s="15" t="s">
        <v>19</v>
      </c>
      <c r="AC28" s="15">
        <v>0</v>
      </c>
      <c r="AD28" s="15">
        <v>0</v>
      </c>
      <c r="AE28" s="15">
        <v>0</v>
      </c>
      <c r="AF28" s="15">
        <v>5</v>
      </c>
      <c r="AG28" s="48">
        <v>1</v>
      </c>
      <c r="AH28" s="48">
        <v>1</v>
      </c>
      <c r="AI28" s="15">
        <v>1</v>
      </c>
      <c r="AJ28">
        <f>SUM(AC28:AI28)</f>
        <v>8</v>
      </c>
    </row>
    <row r="29" spans="2:36" ht="15.75" thickBot="1">
      <c r="B29" s="5"/>
      <c r="C29" s="19">
        <v>23</v>
      </c>
      <c r="D29" s="17">
        <v>24</v>
      </c>
      <c r="E29" s="17">
        <v>25</v>
      </c>
      <c r="F29" s="17">
        <v>26</v>
      </c>
      <c r="G29" s="17">
        <v>27</v>
      </c>
      <c r="H29" s="20">
        <v>28</v>
      </c>
      <c r="I29" s="21">
        <v>29</v>
      </c>
      <c r="J29" s="6"/>
      <c r="K29" s="38">
        <v>27</v>
      </c>
      <c r="L29" s="39">
        <v>28</v>
      </c>
      <c r="M29" s="39">
        <v>29</v>
      </c>
      <c r="N29" s="39">
        <v>30</v>
      </c>
      <c r="O29" s="39">
        <v>31</v>
      </c>
      <c r="P29" s="27"/>
      <c r="Q29" s="28"/>
      <c r="R29" s="6"/>
      <c r="S29" s="19">
        <v>24</v>
      </c>
      <c r="T29" s="17">
        <v>25</v>
      </c>
      <c r="U29" s="17">
        <v>26</v>
      </c>
      <c r="V29" s="17">
        <v>27</v>
      </c>
      <c r="W29" s="17">
        <v>28</v>
      </c>
      <c r="X29" s="20">
        <v>29</v>
      </c>
      <c r="Y29" s="21">
        <v>30</v>
      </c>
      <c r="Z29" s="7"/>
      <c r="AB29" s="15" t="s">
        <v>20</v>
      </c>
      <c r="AC29" s="15">
        <v>42</v>
      </c>
      <c r="AD29" s="15">
        <v>9</v>
      </c>
      <c r="AE29" s="48">
        <v>10</v>
      </c>
      <c r="AF29" s="15">
        <v>0</v>
      </c>
      <c r="AG29" s="48">
        <v>0</v>
      </c>
      <c r="AH29" s="15">
        <v>0</v>
      </c>
      <c r="AI29" s="15">
        <v>0</v>
      </c>
      <c r="AJ29">
        <f>SUM(AC29:AI29)</f>
        <v>61</v>
      </c>
    </row>
    <row r="30" spans="2:36" ht="15.75" thickBot="1">
      <c r="B30" s="5"/>
      <c r="C30" s="25">
        <v>30</v>
      </c>
      <c r="D30" s="26">
        <v>31</v>
      </c>
      <c r="E30" s="27"/>
      <c r="F30" s="27"/>
      <c r="G30" s="27"/>
      <c r="H30" s="27"/>
      <c r="I30" s="28"/>
      <c r="J30" s="6"/>
      <c r="K30" s="6"/>
      <c r="L30" s="6"/>
      <c r="M30" s="6"/>
      <c r="N30" s="6"/>
      <c r="O30" s="6"/>
      <c r="P30" s="6"/>
      <c r="Q30" s="6"/>
      <c r="R30" s="6"/>
      <c r="S30" s="40"/>
      <c r="T30" s="27"/>
      <c r="U30" s="27"/>
      <c r="V30" s="27"/>
      <c r="W30" s="27"/>
      <c r="X30" s="27"/>
      <c r="Y30" s="28"/>
      <c r="Z30" s="7"/>
    </row>
    <row r="31" spans="2:36" ht="15.75" thickBo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  <c r="AC31">
        <f t="shared" ref="AC31:AI31" si="2">SUM(AC23:AC30)</f>
        <v>214</v>
      </c>
      <c r="AD31">
        <f t="shared" si="2"/>
        <v>43</v>
      </c>
      <c r="AE31">
        <f t="shared" si="2"/>
        <v>44</v>
      </c>
      <c r="AF31">
        <f t="shared" si="2"/>
        <v>36</v>
      </c>
      <c r="AG31">
        <f t="shared" si="2"/>
        <v>8</v>
      </c>
      <c r="AH31">
        <f t="shared" si="2"/>
        <v>7</v>
      </c>
      <c r="AI31">
        <f t="shared" si="2"/>
        <v>14</v>
      </c>
      <c r="AJ31">
        <f>SUM(AJ23:AJ29)</f>
        <v>366</v>
      </c>
    </row>
    <row r="32" spans="2:36">
      <c r="B32" s="5"/>
      <c r="C32" s="463">
        <v>41183</v>
      </c>
      <c r="D32" s="464"/>
      <c r="E32" s="464"/>
      <c r="F32" s="464"/>
      <c r="G32" s="464"/>
      <c r="H32" s="464"/>
      <c r="I32" s="465"/>
      <c r="J32" s="6"/>
      <c r="K32" s="463">
        <v>41214</v>
      </c>
      <c r="L32" s="464"/>
      <c r="M32" s="464"/>
      <c r="N32" s="464"/>
      <c r="O32" s="464"/>
      <c r="P32" s="464"/>
      <c r="Q32" s="465"/>
      <c r="R32" s="6"/>
      <c r="S32" s="463">
        <v>41244</v>
      </c>
      <c r="T32" s="464"/>
      <c r="U32" s="464"/>
      <c r="V32" s="464"/>
      <c r="W32" s="464"/>
      <c r="X32" s="464"/>
      <c r="Y32" s="465"/>
      <c r="Z32" s="7"/>
    </row>
    <row r="33" spans="2:26">
      <c r="B33" s="5"/>
      <c r="C33" s="12" t="s">
        <v>7</v>
      </c>
      <c r="D33" s="11" t="s">
        <v>8</v>
      </c>
      <c r="E33" s="11" t="s">
        <v>8</v>
      </c>
      <c r="F33" s="11" t="s">
        <v>9</v>
      </c>
      <c r="G33" s="11" t="s">
        <v>10</v>
      </c>
      <c r="H33" s="11" t="s">
        <v>11</v>
      </c>
      <c r="I33" s="13" t="s">
        <v>12</v>
      </c>
      <c r="J33" s="6"/>
      <c r="K33" s="12" t="s">
        <v>7</v>
      </c>
      <c r="L33" s="11" t="s">
        <v>8</v>
      </c>
      <c r="M33" s="11" t="s">
        <v>8</v>
      </c>
      <c r="N33" s="11" t="s">
        <v>9</v>
      </c>
      <c r="O33" s="11" t="s">
        <v>10</v>
      </c>
      <c r="P33" s="11" t="s">
        <v>11</v>
      </c>
      <c r="Q33" s="13" t="s">
        <v>12</v>
      </c>
      <c r="R33" s="6"/>
      <c r="S33" s="12" t="s">
        <v>7</v>
      </c>
      <c r="T33" s="11" t="s">
        <v>8</v>
      </c>
      <c r="U33" s="11" t="s">
        <v>8</v>
      </c>
      <c r="V33" s="11" t="s">
        <v>9</v>
      </c>
      <c r="W33" s="11" t="s">
        <v>10</v>
      </c>
      <c r="X33" s="11" t="s">
        <v>11</v>
      </c>
      <c r="Y33" s="13" t="s">
        <v>12</v>
      </c>
      <c r="Z33" s="7"/>
    </row>
    <row r="34" spans="2:26">
      <c r="B34" s="5"/>
      <c r="C34" s="19">
        <v>1</v>
      </c>
      <c r="D34" s="17">
        <v>2</v>
      </c>
      <c r="E34" s="17">
        <v>3</v>
      </c>
      <c r="F34" s="17">
        <v>4</v>
      </c>
      <c r="G34" s="17">
        <v>5</v>
      </c>
      <c r="H34" s="20">
        <v>6</v>
      </c>
      <c r="I34" s="21">
        <v>7</v>
      </c>
      <c r="J34" s="6"/>
      <c r="K34" s="19" t="s">
        <v>13</v>
      </c>
      <c r="L34" s="17" t="s">
        <v>13</v>
      </c>
      <c r="M34" s="17" t="s">
        <v>13</v>
      </c>
      <c r="N34" s="18">
        <v>1</v>
      </c>
      <c r="O34" s="17">
        <v>2</v>
      </c>
      <c r="P34" s="20">
        <v>3</v>
      </c>
      <c r="Q34" s="21">
        <v>4</v>
      </c>
      <c r="R34" s="6"/>
      <c r="S34" s="19" t="s">
        <v>13</v>
      </c>
      <c r="T34" s="17" t="s">
        <v>13</v>
      </c>
      <c r="U34" s="17" t="s">
        <v>13</v>
      </c>
      <c r="V34" s="17" t="s">
        <v>13</v>
      </c>
      <c r="W34" s="17" t="s">
        <v>13</v>
      </c>
      <c r="X34" s="20">
        <v>1</v>
      </c>
      <c r="Y34" s="21">
        <v>2</v>
      </c>
      <c r="Z34" s="7"/>
    </row>
    <row r="35" spans="2:26">
      <c r="B35" s="5"/>
      <c r="C35" s="19">
        <v>8</v>
      </c>
      <c r="D35" s="18">
        <v>9</v>
      </c>
      <c r="E35" s="17">
        <v>10</v>
      </c>
      <c r="F35" s="17">
        <v>11</v>
      </c>
      <c r="G35" s="18">
        <v>12</v>
      </c>
      <c r="H35" s="20">
        <v>13</v>
      </c>
      <c r="I35" s="21">
        <v>14</v>
      </c>
      <c r="J35" s="6"/>
      <c r="K35" s="19">
        <v>5</v>
      </c>
      <c r="L35" s="17">
        <v>6</v>
      </c>
      <c r="M35" s="17">
        <v>7</v>
      </c>
      <c r="N35" s="17">
        <v>8</v>
      </c>
      <c r="O35" s="17">
        <v>9</v>
      </c>
      <c r="P35" s="20">
        <v>10</v>
      </c>
      <c r="Q35" s="21">
        <v>11</v>
      </c>
      <c r="R35" s="6"/>
      <c r="S35" s="19">
        <v>3</v>
      </c>
      <c r="T35" s="17">
        <v>4</v>
      </c>
      <c r="U35" s="17">
        <v>5</v>
      </c>
      <c r="V35" s="18">
        <v>6</v>
      </c>
      <c r="W35" s="17">
        <v>7</v>
      </c>
      <c r="X35" s="18">
        <v>8</v>
      </c>
      <c r="Y35" s="21">
        <v>9</v>
      </c>
      <c r="Z35" s="7"/>
    </row>
    <row r="36" spans="2:26">
      <c r="B36" s="5"/>
      <c r="C36" s="19">
        <v>15</v>
      </c>
      <c r="D36" s="17">
        <v>16</v>
      </c>
      <c r="E36" s="17">
        <v>17</v>
      </c>
      <c r="F36" s="17">
        <v>18</v>
      </c>
      <c r="G36" s="17">
        <v>19</v>
      </c>
      <c r="H36" s="20">
        <v>20</v>
      </c>
      <c r="I36" s="21">
        <v>21</v>
      </c>
      <c r="J36" s="6"/>
      <c r="K36" s="19">
        <v>12</v>
      </c>
      <c r="L36" s="17">
        <v>13</v>
      </c>
      <c r="M36" s="17">
        <v>14</v>
      </c>
      <c r="N36" s="17">
        <v>15</v>
      </c>
      <c r="O36" s="17">
        <v>16</v>
      </c>
      <c r="P36" s="20">
        <v>17</v>
      </c>
      <c r="Q36" s="21">
        <v>18</v>
      </c>
      <c r="R36" s="6"/>
      <c r="S36" s="19">
        <v>10</v>
      </c>
      <c r="T36" s="17">
        <v>11</v>
      </c>
      <c r="U36" s="17">
        <v>12</v>
      </c>
      <c r="V36" s="17">
        <v>13</v>
      </c>
      <c r="W36" s="17">
        <v>14</v>
      </c>
      <c r="X36" s="20">
        <v>15</v>
      </c>
      <c r="Y36" s="21">
        <v>16</v>
      </c>
      <c r="Z36" s="7"/>
    </row>
    <row r="37" spans="2:26">
      <c r="B37" s="5"/>
      <c r="C37" s="19">
        <v>22</v>
      </c>
      <c r="D37" s="17">
        <v>23</v>
      </c>
      <c r="E37" s="17">
        <v>24</v>
      </c>
      <c r="F37" s="17">
        <v>25</v>
      </c>
      <c r="G37" s="17">
        <v>26</v>
      </c>
      <c r="H37" s="20">
        <v>27</v>
      </c>
      <c r="I37" s="21">
        <v>28</v>
      </c>
      <c r="J37" s="6"/>
      <c r="K37" s="19">
        <v>19</v>
      </c>
      <c r="L37" s="17">
        <v>20</v>
      </c>
      <c r="M37" s="17">
        <v>21</v>
      </c>
      <c r="N37" s="17">
        <v>22</v>
      </c>
      <c r="O37" s="17">
        <v>23</v>
      </c>
      <c r="P37" s="20">
        <v>24</v>
      </c>
      <c r="Q37" s="21">
        <v>25</v>
      </c>
      <c r="R37" s="6"/>
      <c r="S37" s="19">
        <v>17</v>
      </c>
      <c r="T37" s="17">
        <v>18</v>
      </c>
      <c r="U37" s="17">
        <v>19</v>
      </c>
      <c r="V37" s="17">
        <v>20</v>
      </c>
      <c r="W37" s="17">
        <v>21</v>
      </c>
      <c r="X37" s="20">
        <v>22</v>
      </c>
      <c r="Y37" s="21">
        <v>23</v>
      </c>
      <c r="Z37" s="7"/>
    </row>
    <row r="38" spans="2:26" ht="15.75" thickBot="1">
      <c r="B38" s="5"/>
      <c r="C38" s="25">
        <v>29</v>
      </c>
      <c r="D38" s="26">
        <v>30</v>
      </c>
      <c r="E38" s="26">
        <v>31</v>
      </c>
      <c r="F38" s="27"/>
      <c r="G38" s="27"/>
      <c r="H38" s="27"/>
      <c r="I38" s="28"/>
      <c r="J38" s="6"/>
      <c r="K38" s="25">
        <v>26</v>
      </c>
      <c r="L38" s="26">
        <v>27</v>
      </c>
      <c r="M38" s="26">
        <v>28</v>
      </c>
      <c r="N38" s="26">
        <v>29</v>
      </c>
      <c r="O38" s="26">
        <v>30</v>
      </c>
      <c r="P38" s="27"/>
      <c r="Q38" s="28"/>
      <c r="R38" s="6"/>
      <c r="S38" s="37">
        <v>24</v>
      </c>
      <c r="T38" s="18">
        <v>25</v>
      </c>
      <c r="U38" s="22">
        <v>26</v>
      </c>
      <c r="V38" s="22">
        <v>27</v>
      </c>
      <c r="W38" s="22">
        <v>28</v>
      </c>
      <c r="X38" s="22">
        <v>29</v>
      </c>
      <c r="Y38" s="34">
        <v>30</v>
      </c>
      <c r="Z38" s="7"/>
    </row>
    <row r="39" spans="2:26" ht="15.75" thickBot="1">
      <c r="B39" s="5"/>
      <c r="C39" s="6"/>
      <c r="D39" s="6"/>
      <c r="E39" s="4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8">
        <v>31</v>
      </c>
      <c r="T39" s="27"/>
      <c r="U39" s="27"/>
      <c r="V39" s="27"/>
      <c r="W39" s="27"/>
      <c r="X39" s="27"/>
      <c r="Y39" s="28"/>
      <c r="Z39" s="7"/>
    </row>
    <row r="40" spans="2:26" ht="15.75" thickBot="1">
      <c r="B40" s="42"/>
      <c r="C40" s="43"/>
      <c r="D40" s="43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5"/>
    </row>
    <row r="41" spans="2:26">
      <c r="E41" s="46"/>
    </row>
    <row r="43" spans="2:26">
      <c r="D43" s="22"/>
      <c r="F43" t="s">
        <v>21</v>
      </c>
    </row>
    <row r="44" spans="2:26">
      <c r="L44" t="s">
        <v>22</v>
      </c>
      <c r="M44" s="47"/>
      <c r="O44">
        <v>53</v>
      </c>
    </row>
    <row r="45" spans="2:26">
      <c r="D45" s="20"/>
      <c r="F45" t="s">
        <v>23</v>
      </c>
      <c r="L45" t="s">
        <v>24</v>
      </c>
    </row>
    <row r="46" spans="2:26">
      <c r="L46" t="s">
        <v>25</v>
      </c>
    </row>
    <row r="47" spans="2:26">
      <c r="D47" s="21"/>
      <c r="F47" t="s">
        <v>26</v>
      </c>
      <c r="L47" t="s">
        <v>27</v>
      </c>
    </row>
    <row r="48" spans="2:26">
      <c r="L48" t="s">
        <v>28</v>
      </c>
    </row>
    <row r="49" spans="4:6">
      <c r="D49" s="33"/>
      <c r="F49" t="s">
        <v>29</v>
      </c>
    </row>
  </sheetData>
  <mergeCells count="13">
    <mergeCell ref="S21:Y21"/>
    <mergeCell ref="C23:I23"/>
    <mergeCell ref="K23:Q23"/>
    <mergeCell ref="S23:Y23"/>
    <mergeCell ref="C32:I32"/>
    <mergeCell ref="K32:Q32"/>
    <mergeCell ref="S32:Y32"/>
    <mergeCell ref="C5:I5"/>
    <mergeCell ref="K5:Q5"/>
    <mergeCell ref="S5:Y5"/>
    <mergeCell ref="C14:I14"/>
    <mergeCell ref="K14:Q14"/>
    <mergeCell ref="S14:Y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topLeftCell="A4" workbookViewId="0">
      <selection activeCell="D30" sqref="D30"/>
    </sheetView>
  </sheetViews>
  <sheetFormatPr baseColWidth="10" defaultRowHeight="15"/>
  <cols>
    <col min="1" max="1" width="3.85546875" customWidth="1"/>
    <col min="2" max="2" width="4.42578125" customWidth="1"/>
    <col min="3" max="3" width="18.42578125" customWidth="1"/>
    <col min="6" max="6" width="13" bestFit="1" customWidth="1"/>
    <col min="16" max="16" width="12" bestFit="1" customWidth="1"/>
    <col min="17" max="17" width="13" bestFit="1" customWidth="1"/>
  </cols>
  <sheetData>
    <row r="1" spans="1:16">
      <c r="A1" s="52"/>
      <c r="B1" s="52"/>
      <c r="C1" s="53"/>
    </row>
    <row r="2" spans="1:16">
      <c r="A2" s="52"/>
      <c r="B2" s="52"/>
    </row>
    <row r="3" spans="1:16" ht="15.75" thickBot="1">
      <c r="A3" s="52"/>
      <c r="B3" s="52"/>
    </row>
    <row r="4" spans="1:16" ht="15.75" customHeight="1" thickBot="1">
      <c r="A4" s="52"/>
      <c r="B4" s="52"/>
      <c r="C4" s="467" t="s">
        <v>35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9"/>
    </row>
    <row r="5" spans="1:16" ht="34.5" customHeight="1" thickBot="1">
      <c r="A5" s="52"/>
      <c r="B5" s="52"/>
      <c r="C5" s="470" t="s">
        <v>36</v>
      </c>
      <c r="D5" s="472" t="s">
        <v>37</v>
      </c>
      <c r="E5" s="473"/>
      <c r="F5" s="470" t="s">
        <v>38</v>
      </c>
      <c r="G5" s="474" t="s">
        <v>39</v>
      </c>
      <c r="H5" s="475"/>
      <c r="I5" s="476" t="s">
        <v>38</v>
      </c>
      <c r="J5" s="478" t="s">
        <v>40</v>
      </c>
      <c r="K5" s="478" t="s">
        <v>38</v>
      </c>
      <c r="L5" s="480" t="s">
        <v>41</v>
      </c>
      <c r="M5" s="482" t="s">
        <v>42</v>
      </c>
      <c r="N5" s="483"/>
      <c r="O5" s="484"/>
      <c r="P5" s="485" t="s">
        <v>43</v>
      </c>
    </row>
    <row r="6" spans="1:16" ht="15.75" thickBot="1">
      <c r="A6" s="54"/>
      <c r="B6" s="52"/>
      <c r="C6" s="471"/>
      <c r="D6" s="55" t="s">
        <v>44</v>
      </c>
      <c r="E6" s="56" t="s">
        <v>45</v>
      </c>
      <c r="F6" s="471"/>
      <c r="G6" s="117" t="s">
        <v>44</v>
      </c>
      <c r="H6" s="57" t="s">
        <v>45</v>
      </c>
      <c r="I6" s="477"/>
      <c r="J6" s="479"/>
      <c r="K6" s="479"/>
      <c r="L6" s="481"/>
      <c r="M6" s="58">
        <v>172</v>
      </c>
      <c r="N6" s="59">
        <v>34</v>
      </c>
      <c r="O6" s="60">
        <v>34</v>
      </c>
      <c r="P6" s="481"/>
    </row>
    <row r="7" spans="1:16">
      <c r="A7" s="61"/>
      <c r="B7" s="52"/>
      <c r="C7" s="62" t="s">
        <v>46</v>
      </c>
      <c r="D7" s="63">
        <v>8</v>
      </c>
      <c r="E7" s="63">
        <v>21.5</v>
      </c>
      <c r="F7" s="118">
        <f>E7-D7</f>
        <v>13.5</v>
      </c>
      <c r="G7" s="65">
        <v>0</v>
      </c>
      <c r="H7" s="65">
        <v>0</v>
      </c>
      <c r="I7" s="65">
        <f>H7-G7</f>
        <v>0</v>
      </c>
      <c r="J7" s="66" t="s">
        <v>47</v>
      </c>
      <c r="K7" s="66">
        <v>0</v>
      </c>
      <c r="L7" s="67" t="s">
        <v>48</v>
      </c>
      <c r="M7" s="68">
        <f>F7*172</f>
        <v>2322</v>
      </c>
      <c r="N7" s="65">
        <f>I7*34</f>
        <v>0</v>
      </c>
      <c r="O7" s="66">
        <f>K7*34</f>
        <v>0</v>
      </c>
      <c r="P7" s="143">
        <f t="shared" ref="P7" si="0">SUM(M7:O7)</f>
        <v>2322</v>
      </c>
    </row>
    <row r="8" spans="1:16">
      <c r="A8" s="61"/>
      <c r="B8" s="52"/>
      <c r="C8" s="70" t="s">
        <v>49</v>
      </c>
      <c r="D8" s="71">
        <v>8</v>
      </c>
      <c r="E8" s="71">
        <v>21.5</v>
      </c>
      <c r="F8" s="72">
        <f t="shared" ref="F8:F26" si="1">E8-D8</f>
        <v>13.5</v>
      </c>
      <c r="G8" s="73">
        <v>9</v>
      </c>
      <c r="H8" s="73">
        <v>13</v>
      </c>
      <c r="I8" s="122">
        <f>H8-G8</f>
        <v>4</v>
      </c>
      <c r="J8" s="75" t="s">
        <v>47</v>
      </c>
      <c r="K8" s="75">
        <v>0</v>
      </c>
      <c r="L8" s="76" t="s">
        <v>48</v>
      </c>
      <c r="M8" s="77">
        <f t="shared" ref="M8:M26" si="2">F8*172</f>
        <v>2322</v>
      </c>
      <c r="N8" s="78">
        <f t="shared" ref="N8:N26" si="3">I8*34</f>
        <v>136</v>
      </c>
      <c r="O8" s="75">
        <f t="shared" ref="O8:O26" si="4">K8*34</f>
        <v>0</v>
      </c>
      <c r="P8" s="144">
        <f>SUM(M8:O8)</f>
        <v>2458</v>
      </c>
    </row>
    <row r="9" spans="1:16">
      <c r="A9" s="61"/>
      <c r="B9" s="52"/>
      <c r="C9" s="80" t="s">
        <v>50</v>
      </c>
      <c r="D9" s="81">
        <v>8</v>
      </c>
      <c r="E9" s="81">
        <v>21.5</v>
      </c>
      <c r="F9" s="82">
        <f t="shared" si="1"/>
        <v>13.5</v>
      </c>
      <c r="G9" s="83">
        <v>9</v>
      </c>
      <c r="H9" s="83">
        <v>13</v>
      </c>
      <c r="I9" s="125">
        <f t="shared" ref="I9:I26" si="5">H9-G9</f>
        <v>4</v>
      </c>
      <c r="J9" s="84" t="s">
        <v>47</v>
      </c>
      <c r="K9" s="84">
        <v>0</v>
      </c>
      <c r="L9" s="85" t="s">
        <v>48</v>
      </c>
      <c r="M9" s="86">
        <f t="shared" si="2"/>
        <v>2322</v>
      </c>
      <c r="N9" s="87">
        <f t="shared" si="3"/>
        <v>136</v>
      </c>
      <c r="O9" s="84">
        <f t="shared" si="4"/>
        <v>0</v>
      </c>
      <c r="P9" s="145">
        <f t="shared" ref="P9:P26" si="6">SUM(M9:O9)</f>
        <v>2458</v>
      </c>
    </row>
    <row r="10" spans="1:16">
      <c r="A10" s="61"/>
      <c r="B10" s="52"/>
      <c r="C10" s="70" t="s">
        <v>51</v>
      </c>
      <c r="D10" s="71">
        <v>8</v>
      </c>
      <c r="E10" s="71">
        <v>21.5</v>
      </c>
      <c r="F10" s="72">
        <f t="shared" si="1"/>
        <v>13.5</v>
      </c>
      <c r="G10" s="73">
        <v>8.5</v>
      </c>
      <c r="H10" s="73">
        <v>14</v>
      </c>
      <c r="I10" s="122">
        <f t="shared" si="5"/>
        <v>5.5</v>
      </c>
      <c r="J10" s="75" t="s">
        <v>47</v>
      </c>
      <c r="K10" s="75">
        <v>0</v>
      </c>
      <c r="L10" s="76" t="s">
        <v>48</v>
      </c>
      <c r="M10" s="77">
        <f t="shared" si="2"/>
        <v>2322</v>
      </c>
      <c r="N10" s="78">
        <f t="shared" si="3"/>
        <v>187</v>
      </c>
      <c r="O10" s="75">
        <f t="shared" si="4"/>
        <v>0</v>
      </c>
      <c r="P10" s="144">
        <f t="shared" si="6"/>
        <v>2509</v>
      </c>
    </row>
    <row r="11" spans="1:16">
      <c r="A11" s="61"/>
      <c r="B11" s="52"/>
      <c r="C11" s="80" t="s">
        <v>52</v>
      </c>
      <c r="D11" s="81">
        <v>8</v>
      </c>
      <c r="E11" s="81">
        <v>21.5</v>
      </c>
      <c r="F11" s="82">
        <f t="shared" si="1"/>
        <v>13.5</v>
      </c>
      <c r="G11" s="83">
        <v>8.5</v>
      </c>
      <c r="H11" s="83">
        <v>14</v>
      </c>
      <c r="I11" s="125">
        <f t="shared" si="5"/>
        <v>5.5</v>
      </c>
      <c r="J11" s="84" t="s">
        <v>47</v>
      </c>
      <c r="K11" s="84">
        <v>0</v>
      </c>
      <c r="L11" s="85" t="s">
        <v>48</v>
      </c>
      <c r="M11" s="86">
        <f t="shared" si="2"/>
        <v>2322</v>
      </c>
      <c r="N11" s="87">
        <f t="shared" si="3"/>
        <v>187</v>
      </c>
      <c r="O11" s="84">
        <f t="shared" si="4"/>
        <v>0</v>
      </c>
      <c r="P11" s="145">
        <f t="shared" si="6"/>
        <v>2509</v>
      </c>
    </row>
    <row r="12" spans="1:16">
      <c r="A12" s="61"/>
      <c r="B12" s="52"/>
      <c r="C12" s="70" t="s">
        <v>53</v>
      </c>
      <c r="D12" s="71">
        <v>8</v>
      </c>
      <c r="E12" s="71">
        <v>21.5</v>
      </c>
      <c r="F12" s="72">
        <f t="shared" si="1"/>
        <v>13.5</v>
      </c>
      <c r="G12" s="74">
        <v>8.5</v>
      </c>
      <c r="H12" s="73">
        <v>14</v>
      </c>
      <c r="I12" s="122">
        <f t="shared" si="5"/>
        <v>5.5</v>
      </c>
      <c r="J12" s="75" t="s">
        <v>47</v>
      </c>
      <c r="K12" s="75">
        <v>0</v>
      </c>
      <c r="L12" s="76" t="s">
        <v>48</v>
      </c>
      <c r="M12" s="77">
        <f t="shared" si="2"/>
        <v>2322</v>
      </c>
      <c r="N12" s="78">
        <f t="shared" si="3"/>
        <v>187</v>
      </c>
      <c r="O12" s="75">
        <f t="shared" si="4"/>
        <v>0</v>
      </c>
      <c r="P12" s="144">
        <f t="shared" si="6"/>
        <v>2509</v>
      </c>
    </row>
    <row r="13" spans="1:16">
      <c r="A13" s="61"/>
      <c r="B13" s="52"/>
      <c r="C13" s="80" t="s">
        <v>54</v>
      </c>
      <c r="D13" s="81">
        <v>8</v>
      </c>
      <c r="E13" s="81">
        <v>21.5</v>
      </c>
      <c r="F13" s="82">
        <f t="shared" si="1"/>
        <v>13.5</v>
      </c>
      <c r="G13" s="83">
        <v>9</v>
      </c>
      <c r="H13" s="83">
        <v>13</v>
      </c>
      <c r="I13" s="125">
        <f t="shared" si="5"/>
        <v>4</v>
      </c>
      <c r="J13" s="84" t="s">
        <v>47</v>
      </c>
      <c r="K13" s="84">
        <v>0</v>
      </c>
      <c r="L13" s="85" t="s">
        <v>48</v>
      </c>
      <c r="M13" s="86">
        <f t="shared" si="2"/>
        <v>2322</v>
      </c>
      <c r="N13" s="87">
        <f t="shared" si="3"/>
        <v>136</v>
      </c>
      <c r="O13" s="84">
        <f t="shared" si="4"/>
        <v>0</v>
      </c>
      <c r="P13" s="145">
        <f t="shared" si="6"/>
        <v>2458</v>
      </c>
    </row>
    <row r="14" spans="1:16">
      <c r="A14" s="61"/>
      <c r="B14" s="52"/>
      <c r="C14" s="70" t="s">
        <v>55</v>
      </c>
      <c r="D14" s="71">
        <v>8</v>
      </c>
      <c r="E14" s="71">
        <v>21.5</v>
      </c>
      <c r="F14" s="72">
        <f t="shared" si="1"/>
        <v>13.5</v>
      </c>
      <c r="G14" s="74">
        <v>9</v>
      </c>
      <c r="H14" s="74">
        <v>13</v>
      </c>
      <c r="I14" s="122">
        <f t="shared" si="5"/>
        <v>4</v>
      </c>
      <c r="J14" s="75" t="s">
        <v>47</v>
      </c>
      <c r="K14" s="75">
        <v>0</v>
      </c>
      <c r="L14" s="76" t="s">
        <v>48</v>
      </c>
      <c r="M14" s="77">
        <f t="shared" si="2"/>
        <v>2322</v>
      </c>
      <c r="N14" s="78">
        <f t="shared" si="3"/>
        <v>136</v>
      </c>
      <c r="O14" s="75">
        <f t="shared" si="4"/>
        <v>0</v>
      </c>
      <c r="P14" s="144">
        <f t="shared" si="6"/>
        <v>2458</v>
      </c>
    </row>
    <row r="15" spans="1:16">
      <c r="A15" s="61"/>
      <c r="B15" s="52"/>
      <c r="C15" s="80" t="s">
        <v>56</v>
      </c>
      <c r="D15" s="81">
        <v>8</v>
      </c>
      <c r="E15" s="81">
        <v>21.5</v>
      </c>
      <c r="F15" s="82">
        <f t="shared" si="1"/>
        <v>13.5</v>
      </c>
      <c r="G15" s="83">
        <v>8.5</v>
      </c>
      <c r="H15" s="83">
        <v>14</v>
      </c>
      <c r="I15" s="125">
        <f t="shared" si="5"/>
        <v>5.5</v>
      </c>
      <c r="J15" s="84" t="s">
        <v>47</v>
      </c>
      <c r="K15" s="84">
        <v>0</v>
      </c>
      <c r="L15" s="85" t="s">
        <v>48</v>
      </c>
      <c r="M15" s="86">
        <f t="shared" si="2"/>
        <v>2322</v>
      </c>
      <c r="N15" s="87">
        <f t="shared" si="3"/>
        <v>187</v>
      </c>
      <c r="O15" s="84">
        <f t="shared" si="4"/>
        <v>0</v>
      </c>
      <c r="P15" s="145">
        <f t="shared" si="6"/>
        <v>2509</v>
      </c>
    </row>
    <row r="16" spans="1:16">
      <c r="A16" s="61"/>
      <c r="B16" s="52"/>
      <c r="C16" s="70" t="s">
        <v>57</v>
      </c>
      <c r="D16" s="71" t="s">
        <v>13</v>
      </c>
      <c r="E16" s="71" t="s">
        <v>13</v>
      </c>
      <c r="F16" s="72">
        <v>0</v>
      </c>
      <c r="G16" s="121">
        <v>0</v>
      </c>
      <c r="H16" s="73">
        <v>0</v>
      </c>
      <c r="I16" s="123">
        <f t="shared" si="5"/>
        <v>0</v>
      </c>
      <c r="J16" s="75" t="s">
        <v>47</v>
      </c>
      <c r="K16" s="75">
        <v>0</v>
      </c>
      <c r="L16" s="76" t="s">
        <v>48</v>
      </c>
      <c r="M16" s="77">
        <f t="shared" si="2"/>
        <v>0</v>
      </c>
      <c r="N16" s="78">
        <f t="shared" si="3"/>
        <v>0</v>
      </c>
      <c r="O16" s="75">
        <f t="shared" si="4"/>
        <v>0</v>
      </c>
      <c r="P16" s="144">
        <f t="shared" si="6"/>
        <v>0</v>
      </c>
    </row>
    <row r="17" spans="1:17">
      <c r="A17" s="61"/>
      <c r="B17" s="52"/>
      <c r="C17" s="80" t="s">
        <v>58</v>
      </c>
      <c r="D17" s="81">
        <v>8</v>
      </c>
      <c r="E17" s="81">
        <v>21.5</v>
      </c>
      <c r="F17" s="82">
        <f t="shared" si="1"/>
        <v>13.5</v>
      </c>
      <c r="G17" s="83">
        <v>8.5</v>
      </c>
      <c r="H17" s="83">
        <v>14</v>
      </c>
      <c r="I17" s="125">
        <f t="shared" si="5"/>
        <v>5.5</v>
      </c>
      <c r="J17" s="84" t="s">
        <v>47</v>
      </c>
      <c r="K17" s="84">
        <v>0</v>
      </c>
      <c r="L17" s="85" t="s">
        <v>48</v>
      </c>
      <c r="M17" s="86">
        <f t="shared" si="2"/>
        <v>2322</v>
      </c>
      <c r="N17" s="87">
        <f t="shared" si="3"/>
        <v>187</v>
      </c>
      <c r="O17" s="84">
        <f t="shared" si="4"/>
        <v>0</v>
      </c>
      <c r="P17" s="145">
        <f t="shared" si="6"/>
        <v>2509</v>
      </c>
    </row>
    <row r="18" spans="1:17">
      <c r="A18" s="61"/>
      <c r="B18" s="52"/>
      <c r="C18" s="70" t="s">
        <v>59</v>
      </c>
      <c r="D18" s="71">
        <v>8</v>
      </c>
      <c r="E18" s="71">
        <v>21.5</v>
      </c>
      <c r="F18" s="72">
        <f t="shared" si="1"/>
        <v>13.5</v>
      </c>
      <c r="G18" s="74">
        <v>9</v>
      </c>
      <c r="H18" s="74">
        <v>13</v>
      </c>
      <c r="I18" s="122">
        <f t="shared" si="5"/>
        <v>4</v>
      </c>
      <c r="J18" s="75" t="s">
        <v>47</v>
      </c>
      <c r="K18" s="75">
        <v>0</v>
      </c>
      <c r="L18" s="76" t="s">
        <v>48</v>
      </c>
      <c r="M18" s="77">
        <f t="shared" si="2"/>
        <v>2322</v>
      </c>
      <c r="N18" s="78">
        <f t="shared" si="3"/>
        <v>136</v>
      </c>
      <c r="O18" s="75">
        <f t="shared" si="4"/>
        <v>0</v>
      </c>
      <c r="P18" s="144">
        <f t="shared" si="6"/>
        <v>2458</v>
      </c>
    </row>
    <row r="19" spans="1:17">
      <c r="A19" s="61"/>
      <c r="B19" s="52"/>
      <c r="C19" s="80" t="s">
        <v>60</v>
      </c>
      <c r="D19" s="81">
        <v>8</v>
      </c>
      <c r="E19" s="81">
        <v>21.5</v>
      </c>
      <c r="F19" s="82">
        <f t="shared" si="1"/>
        <v>13.5</v>
      </c>
      <c r="G19" s="83">
        <v>8.5</v>
      </c>
      <c r="H19" s="83">
        <v>14</v>
      </c>
      <c r="I19" s="125">
        <f t="shared" si="5"/>
        <v>5.5</v>
      </c>
      <c r="J19" s="84" t="s">
        <v>47</v>
      </c>
      <c r="K19" s="84">
        <v>0</v>
      </c>
      <c r="L19" s="85" t="s">
        <v>48</v>
      </c>
      <c r="M19" s="86">
        <f t="shared" si="2"/>
        <v>2322</v>
      </c>
      <c r="N19" s="87">
        <f t="shared" si="3"/>
        <v>187</v>
      </c>
      <c r="O19" s="84">
        <f t="shared" si="4"/>
        <v>0</v>
      </c>
      <c r="P19" s="145">
        <f t="shared" si="6"/>
        <v>2509</v>
      </c>
    </row>
    <row r="20" spans="1:17" ht="17.25" customHeight="1">
      <c r="A20" s="61"/>
      <c r="B20" s="52"/>
      <c r="C20" s="70" t="s">
        <v>61</v>
      </c>
      <c r="D20" s="71">
        <v>8</v>
      </c>
      <c r="E20" s="71">
        <v>21.5</v>
      </c>
      <c r="F20" s="72">
        <f t="shared" si="1"/>
        <v>13.5</v>
      </c>
      <c r="G20" s="74">
        <v>9</v>
      </c>
      <c r="H20" s="73">
        <v>13</v>
      </c>
      <c r="I20" s="122">
        <f t="shared" si="5"/>
        <v>4</v>
      </c>
      <c r="J20" s="75" t="s">
        <v>47</v>
      </c>
      <c r="K20" s="75">
        <v>0</v>
      </c>
      <c r="L20" s="76" t="s">
        <v>48</v>
      </c>
      <c r="M20" s="77">
        <f t="shared" si="2"/>
        <v>2322</v>
      </c>
      <c r="N20" s="78">
        <f t="shared" si="3"/>
        <v>136</v>
      </c>
      <c r="O20" s="75">
        <f t="shared" si="4"/>
        <v>0</v>
      </c>
      <c r="P20" s="144">
        <f t="shared" si="6"/>
        <v>2458</v>
      </c>
    </row>
    <row r="21" spans="1:17" ht="16.5" customHeight="1">
      <c r="A21" s="61"/>
      <c r="B21" s="52"/>
      <c r="C21" s="80" t="s">
        <v>62</v>
      </c>
      <c r="D21" s="81">
        <v>8</v>
      </c>
      <c r="E21" s="81">
        <v>21.5</v>
      </c>
      <c r="F21" s="82">
        <f t="shared" si="1"/>
        <v>13.5</v>
      </c>
      <c r="G21" s="83">
        <v>8.5</v>
      </c>
      <c r="H21" s="83">
        <v>14</v>
      </c>
      <c r="I21" s="125">
        <f t="shared" si="5"/>
        <v>5.5</v>
      </c>
      <c r="J21" s="84" t="s">
        <v>47</v>
      </c>
      <c r="K21" s="84">
        <v>0</v>
      </c>
      <c r="L21" s="85" t="s">
        <v>48</v>
      </c>
      <c r="M21" s="86">
        <f t="shared" si="2"/>
        <v>2322</v>
      </c>
      <c r="N21" s="87">
        <f t="shared" si="3"/>
        <v>187</v>
      </c>
      <c r="O21" s="84">
        <f t="shared" si="4"/>
        <v>0</v>
      </c>
      <c r="P21" s="145">
        <f t="shared" si="6"/>
        <v>2509</v>
      </c>
    </row>
    <row r="22" spans="1:17">
      <c r="A22" s="61"/>
      <c r="B22" s="52"/>
      <c r="C22" s="70" t="s">
        <v>63</v>
      </c>
      <c r="D22" s="71">
        <v>8</v>
      </c>
      <c r="E22" s="71">
        <v>21.5</v>
      </c>
      <c r="F22" s="89">
        <f t="shared" si="1"/>
        <v>13.5</v>
      </c>
      <c r="G22" s="74">
        <v>8</v>
      </c>
      <c r="H22" s="74">
        <v>22.5</v>
      </c>
      <c r="I22" s="122">
        <f t="shared" si="5"/>
        <v>14.5</v>
      </c>
      <c r="J22" s="75" t="s">
        <v>64</v>
      </c>
      <c r="K22" s="75">
        <v>6.5</v>
      </c>
      <c r="L22" s="76" t="s">
        <v>48</v>
      </c>
      <c r="M22" s="77">
        <f t="shared" si="2"/>
        <v>2322</v>
      </c>
      <c r="N22" s="78">
        <f t="shared" si="3"/>
        <v>493</v>
      </c>
      <c r="O22" s="75">
        <f t="shared" si="4"/>
        <v>221</v>
      </c>
      <c r="P22" s="144">
        <f>SUM(M22:O22)</f>
        <v>3036</v>
      </c>
    </row>
    <row r="23" spans="1:17">
      <c r="A23" s="61"/>
      <c r="B23" s="52"/>
      <c r="C23" s="70" t="s">
        <v>63</v>
      </c>
      <c r="D23" s="71">
        <v>8</v>
      </c>
      <c r="E23" s="71">
        <v>21.5</v>
      </c>
      <c r="F23" s="89">
        <f t="shared" si="1"/>
        <v>13.5</v>
      </c>
      <c r="G23" s="74">
        <v>8</v>
      </c>
      <c r="H23" s="74">
        <v>22.5</v>
      </c>
      <c r="I23" s="122">
        <f t="shared" si="5"/>
        <v>14.5</v>
      </c>
      <c r="J23" s="75" t="s">
        <v>64</v>
      </c>
      <c r="K23" s="75">
        <v>6.5</v>
      </c>
      <c r="L23" s="76" t="s">
        <v>48</v>
      </c>
      <c r="M23" s="77">
        <f t="shared" si="2"/>
        <v>2322</v>
      </c>
      <c r="N23" s="78">
        <f t="shared" si="3"/>
        <v>493</v>
      </c>
      <c r="O23" s="75">
        <f t="shared" si="4"/>
        <v>221</v>
      </c>
      <c r="P23" s="144">
        <f>SUM(M23:O23)</f>
        <v>3036</v>
      </c>
    </row>
    <row r="24" spans="1:17">
      <c r="A24" s="61"/>
      <c r="B24" s="52"/>
      <c r="C24" s="90" t="s">
        <v>65</v>
      </c>
      <c r="D24" s="81">
        <v>8</v>
      </c>
      <c r="E24" s="81">
        <v>21.5</v>
      </c>
      <c r="F24" s="82">
        <f t="shared" si="1"/>
        <v>13.5</v>
      </c>
      <c r="G24" s="83">
        <v>9</v>
      </c>
      <c r="H24" s="83">
        <v>13</v>
      </c>
      <c r="I24" s="125">
        <f t="shared" si="5"/>
        <v>4</v>
      </c>
      <c r="J24" s="84" t="s">
        <v>47</v>
      </c>
      <c r="K24" s="84">
        <v>0</v>
      </c>
      <c r="L24" s="85" t="s">
        <v>48</v>
      </c>
      <c r="M24" s="86">
        <f t="shared" si="2"/>
        <v>2322</v>
      </c>
      <c r="N24" s="87">
        <f t="shared" si="3"/>
        <v>136</v>
      </c>
      <c r="O24" s="84">
        <f t="shared" si="4"/>
        <v>0</v>
      </c>
      <c r="P24" s="145">
        <f t="shared" si="6"/>
        <v>2458</v>
      </c>
    </row>
    <row r="25" spans="1:17">
      <c r="A25" s="54"/>
      <c r="B25" s="52"/>
      <c r="C25" s="70" t="s">
        <v>66</v>
      </c>
      <c r="D25" s="71" t="s">
        <v>67</v>
      </c>
      <c r="E25" s="71" t="s">
        <v>81</v>
      </c>
      <c r="F25" s="89">
        <v>4.5</v>
      </c>
      <c r="G25" s="123">
        <v>0</v>
      </c>
      <c r="H25" s="121">
        <v>0</v>
      </c>
      <c r="I25" s="123">
        <f t="shared" si="5"/>
        <v>0</v>
      </c>
      <c r="J25" s="75" t="s">
        <v>47</v>
      </c>
      <c r="K25" s="75">
        <v>0</v>
      </c>
      <c r="L25" s="76" t="s">
        <v>48</v>
      </c>
      <c r="M25" s="77">
        <f t="shared" si="2"/>
        <v>774</v>
      </c>
      <c r="N25" s="78">
        <f t="shared" si="3"/>
        <v>0</v>
      </c>
      <c r="O25" s="75">
        <f t="shared" si="4"/>
        <v>0</v>
      </c>
      <c r="P25" s="144">
        <f t="shared" si="6"/>
        <v>774</v>
      </c>
    </row>
    <row r="26" spans="1:17" ht="15.75" thickBot="1">
      <c r="A26" s="54"/>
      <c r="B26" s="52"/>
      <c r="C26" s="91" t="s">
        <v>69</v>
      </c>
      <c r="D26" s="92">
        <v>8</v>
      </c>
      <c r="E26" s="92">
        <v>21.5</v>
      </c>
      <c r="F26" s="93">
        <f t="shared" si="1"/>
        <v>13.5</v>
      </c>
      <c r="G26" s="124">
        <v>0</v>
      </c>
      <c r="H26" s="124">
        <v>0</v>
      </c>
      <c r="I26" s="124">
        <f t="shared" si="5"/>
        <v>0</v>
      </c>
      <c r="J26" s="95" t="s">
        <v>47</v>
      </c>
      <c r="K26" s="95">
        <v>0</v>
      </c>
      <c r="L26" s="96" t="s">
        <v>48</v>
      </c>
      <c r="M26" s="97">
        <f t="shared" si="2"/>
        <v>2322</v>
      </c>
      <c r="N26" s="94">
        <f t="shared" si="3"/>
        <v>0</v>
      </c>
      <c r="O26" s="95">
        <f t="shared" si="4"/>
        <v>0</v>
      </c>
      <c r="P26" s="146">
        <f t="shared" si="6"/>
        <v>2322</v>
      </c>
      <c r="Q26" s="98"/>
    </row>
    <row r="27" spans="1:17" ht="15.75" thickBot="1">
      <c r="A27" s="54"/>
      <c r="B27" s="52"/>
      <c r="F27" s="99">
        <f>SUM(F7:F26)</f>
        <v>247.5</v>
      </c>
      <c r="M27" s="126">
        <f>SUM(M7:M26)</f>
        <v>42570</v>
      </c>
      <c r="N27" s="127">
        <f t="shared" ref="N27" si="7">SUM(N7:N26)</f>
        <v>3247</v>
      </c>
      <c r="O27" s="128">
        <f>SUM(O7:O26)</f>
        <v>442</v>
      </c>
      <c r="P27" s="150">
        <f>SUM(P7:P26)</f>
        <v>46259</v>
      </c>
    </row>
    <row r="28" spans="1:17">
      <c r="A28" s="54"/>
      <c r="B28" s="52"/>
      <c r="F28" s="99"/>
      <c r="M28" s="456"/>
      <c r="N28" s="457"/>
      <c r="O28" s="458"/>
      <c r="P28" s="459"/>
    </row>
    <row r="29" spans="1:17">
      <c r="A29" s="54"/>
      <c r="B29" s="52"/>
      <c r="F29" s="99"/>
      <c r="M29" s="456"/>
      <c r="N29" s="457"/>
      <c r="O29" s="458"/>
      <c r="P29" s="459"/>
    </row>
    <row r="30" spans="1:17">
      <c r="A30" s="54"/>
      <c r="B30" s="52"/>
      <c r="F30" s="99"/>
      <c r="M30" s="456"/>
      <c r="N30" s="457"/>
      <c r="O30" s="458"/>
      <c r="P30" s="459"/>
    </row>
    <row r="31" spans="1:17">
      <c r="A31" s="54"/>
      <c r="B31" s="52"/>
      <c r="F31" s="99"/>
      <c r="M31" s="456"/>
      <c r="N31" s="457"/>
      <c r="O31" s="458"/>
      <c r="P31" s="459"/>
    </row>
    <row r="32" spans="1:17">
      <c r="A32" s="54"/>
      <c r="B32" s="52"/>
      <c r="F32" s="99"/>
      <c r="M32" s="456"/>
      <c r="N32" s="457"/>
      <c r="O32" s="458"/>
      <c r="P32" s="459"/>
    </row>
    <row r="33" spans="1:16" ht="15.75" thickBot="1">
      <c r="A33" s="52"/>
      <c r="B33" s="52"/>
    </row>
    <row r="34" spans="1:16" ht="15.75" customHeight="1" thickBot="1">
      <c r="A34" s="52"/>
      <c r="B34" s="52"/>
      <c r="C34" s="467" t="s">
        <v>70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9"/>
    </row>
    <row r="35" spans="1:16" ht="30" customHeight="1" thickBot="1">
      <c r="A35" s="52"/>
      <c r="B35" s="52"/>
      <c r="C35" s="470" t="s">
        <v>36</v>
      </c>
      <c r="D35" s="472" t="s">
        <v>37</v>
      </c>
      <c r="E35" s="473"/>
      <c r="F35" s="470" t="s">
        <v>38</v>
      </c>
      <c r="G35" s="474" t="s">
        <v>39</v>
      </c>
      <c r="H35" s="475"/>
      <c r="I35" s="476" t="s">
        <v>38</v>
      </c>
      <c r="J35" s="478" t="s">
        <v>40</v>
      </c>
      <c r="K35" s="478" t="s">
        <v>38</v>
      </c>
      <c r="L35" s="486" t="s">
        <v>41</v>
      </c>
      <c r="M35" s="482" t="s">
        <v>42</v>
      </c>
      <c r="N35" s="483"/>
      <c r="O35" s="484"/>
      <c r="P35" s="486" t="s">
        <v>43</v>
      </c>
    </row>
    <row r="36" spans="1:16" ht="15.75" thickBot="1">
      <c r="A36" s="52"/>
      <c r="B36" s="52"/>
      <c r="C36" s="471"/>
      <c r="D36" s="55" t="s">
        <v>44</v>
      </c>
      <c r="E36" s="56" t="s">
        <v>45</v>
      </c>
      <c r="F36" s="471"/>
      <c r="G36" s="117" t="s">
        <v>44</v>
      </c>
      <c r="H36" s="57" t="s">
        <v>45</v>
      </c>
      <c r="I36" s="477"/>
      <c r="J36" s="479"/>
      <c r="K36" s="479"/>
      <c r="L36" s="481"/>
      <c r="M36" s="58">
        <v>4</v>
      </c>
      <c r="N36" s="59">
        <v>1</v>
      </c>
      <c r="O36" s="60">
        <v>1</v>
      </c>
      <c r="P36" s="481"/>
    </row>
    <row r="37" spans="1:16">
      <c r="A37" s="52"/>
      <c r="B37" s="52"/>
      <c r="C37" s="62" t="s">
        <v>46</v>
      </c>
      <c r="D37" s="63">
        <v>8</v>
      </c>
      <c r="E37" s="63">
        <v>15</v>
      </c>
      <c r="F37" s="130">
        <f>E37-D37</f>
        <v>7</v>
      </c>
      <c r="G37" s="65" t="s">
        <v>47</v>
      </c>
      <c r="H37" s="65" t="s">
        <v>47</v>
      </c>
      <c r="I37" s="65">
        <v>0</v>
      </c>
      <c r="J37" s="66" t="s">
        <v>47</v>
      </c>
      <c r="K37" s="66">
        <v>0</v>
      </c>
      <c r="L37" s="67" t="s">
        <v>71</v>
      </c>
      <c r="M37" s="101">
        <f>F37*4</f>
        <v>28</v>
      </c>
      <c r="N37" s="65">
        <f>I37*1</f>
        <v>0</v>
      </c>
      <c r="O37" s="66">
        <f>K37*1</f>
        <v>0</v>
      </c>
      <c r="P37" s="139">
        <f t="shared" ref="P37:P56" si="8">SUM(M37:O37)</f>
        <v>28</v>
      </c>
    </row>
    <row r="38" spans="1:16">
      <c r="A38" s="52"/>
      <c r="B38" s="52"/>
      <c r="C38" s="70" t="s">
        <v>49</v>
      </c>
      <c r="D38" s="71" t="s">
        <v>13</v>
      </c>
      <c r="E38" s="71" t="s">
        <v>13</v>
      </c>
      <c r="F38" s="131">
        <v>0</v>
      </c>
      <c r="G38" s="102" t="s">
        <v>47</v>
      </c>
      <c r="H38" s="102" t="s">
        <v>47</v>
      </c>
      <c r="I38" s="78">
        <v>0</v>
      </c>
      <c r="J38" s="75" t="s">
        <v>47</v>
      </c>
      <c r="K38" s="75">
        <v>0</v>
      </c>
      <c r="L38" s="76" t="s">
        <v>72</v>
      </c>
      <c r="M38" s="103">
        <f t="shared" ref="M38:M56" si="9">F38*4</f>
        <v>0</v>
      </c>
      <c r="N38" s="78">
        <f t="shared" ref="N38:N56" si="10">I38*1</f>
        <v>0</v>
      </c>
      <c r="O38" s="75">
        <f t="shared" ref="O38:O56" si="11">K38*1</f>
        <v>0</v>
      </c>
      <c r="P38" s="140">
        <f t="shared" si="8"/>
        <v>0</v>
      </c>
    </row>
    <row r="39" spans="1:16">
      <c r="A39" s="52"/>
      <c r="B39" s="52"/>
      <c r="C39" s="80" t="s">
        <v>50</v>
      </c>
      <c r="D39" s="81" t="s">
        <v>13</v>
      </c>
      <c r="E39" s="81" t="s">
        <v>13</v>
      </c>
      <c r="F39" s="132">
        <v>0</v>
      </c>
      <c r="G39" s="87" t="s">
        <v>47</v>
      </c>
      <c r="H39" s="87" t="s">
        <v>47</v>
      </c>
      <c r="I39" s="87">
        <v>0</v>
      </c>
      <c r="J39" s="84" t="s">
        <v>47</v>
      </c>
      <c r="K39" s="84">
        <v>0</v>
      </c>
      <c r="L39" s="85" t="s">
        <v>72</v>
      </c>
      <c r="M39" s="105">
        <f t="shared" si="9"/>
        <v>0</v>
      </c>
      <c r="N39" s="87">
        <f t="shared" si="10"/>
        <v>0</v>
      </c>
      <c r="O39" s="84">
        <f t="shared" si="11"/>
        <v>0</v>
      </c>
      <c r="P39" s="141">
        <f t="shared" si="8"/>
        <v>0</v>
      </c>
    </row>
    <row r="40" spans="1:16">
      <c r="A40" s="52"/>
      <c r="B40" s="52"/>
      <c r="C40" s="70" t="s">
        <v>51</v>
      </c>
      <c r="D40" s="71" t="s">
        <v>13</v>
      </c>
      <c r="E40" s="71" t="s">
        <v>13</v>
      </c>
      <c r="F40" s="131">
        <v>0</v>
      </c>
      <c r="G40" s="102" t="s">
        <v>47</v>
      </c>
      <c r="H40" s="102" t="s">
        <v>47</v>
      </c>
      <c r="I40" s="78">
        <v>0</v>
      </c>
      <c r="J40" s="75" t="s">
        <v>47</v>
      </c>
      <c r="K40" s="75">
        <v>0</v>
      </c>
      <c r="L40" s="76" t="s">
        <v>72</v>
      </c>
      <c r="M40" s="103">
        <f t="shared" si="9"/>
        <v>0</v>
      </c>
      <c r="N40" s="78">
        <f t="shared" si="10"/>
        <v>0</v>
      </c>
      <c r="O40" s="75">
        <f t="shared" si="11"/>
        <v>0</v>
      </c>
      <c r="P40" s="140">
        <f t="shared" si="8"/>
        <v>0</v>
      </c>
    </row>
    <row r="41" spans="1:16">
      <c r="A41" s="52"/>
      <c r="B41" s="52"/>
      <c r="C41" s="80" t="s">
        <v>52</v>
      </c>
      <c r="D41" s="81">
        <v>8</v>
      </c>
      <c r="E41" s="81">
        <v>15</v>
      </c>
      <c r="F41" s="133">
        <f>E41-D41</f>
        <v>7</v>
      </c>
      <c r="G41" s="87" t="s">
        <v>47</v>
      </c>
      <c r="H41" s="87" t="s">
        <v>47</v>
      </c>
      <c r="I41" s="87">
        <v>0</v>
      </c>
      <c r="J41" s="84" t="s">
        <v>47</v>
      </c>
      <c r="K41" s="84">
        <v>0</v>
      </c>
      <c r="L41" s="85" t="s">
        <v>71</v>
      </c>
      <c r="M41" s="105">
        <f t="shared" si="9"/>
        <v>28</v>
      </c>
      <c r="N41" s="87">
        <f t="shared" si="10"/>
        <v>0</v>
      </c>
      <c r="O41" s="84">
        <f t="shared" si="11"/>
        <v>0</v>
      </c>
      <c r="P41" s="141">
        <f t="shared" si="8"/>
        <v>28</v>
      </c>
    </row>
    <row r="42" spans="1:16">
      <c r="A42" s="52"/>
      <c r="B42" s="52"/>
      <c r="C42" s="70" t="s">
        <v>53</v>
      </c>
      <c r="D42" s="71">
        <v>8</v>
      </c>
      <c r="E42" s="71">
        <v>15</v>
      </c>
      <c r="F42" s="119">
        <f t="shared" ref="F42:F50" si="12">E42-D42</f>
        <v>7</v>
      </c>
      <c r="G42" s="102" t="s">
        <v>47</v>
      </c>
      <c r="H42" s="102" t="s">
        <v>47</v>
      </c>
      <c r="I42" s="78">
        <v>0</v>
      </c>
      <c r="J42" s="75" t="s">
        <v>47</v>
      </c>
      <c r="K42" s="75">
        <v>0</v>
      </c>
      <c r="L42" s="76" t="s">
        <v>71</v>
      </c>
      <c r="M42" s="103">
        <f t="shared" si="9"/>
        <v>28</v>
      </c>
      <c r="N42" s="78">
        <f t="shared" si="10"/>
        <v>0</v>
      </c>
      <c r="O42" s="75">
        <f t="shared" si="11"/>
        <v>0</v>
      </c>
      <c r="P42" s="140">
        <f t="shared" si="8"/>
        <v>28</v>
      </c>
    </row>
    <row r="43" spans="1:16">
      <c r="A43" s="52"/>
      <c r="B43" s="52"/>
      <c r="C43" s="80" t="s">
        <v>54</v>
      </c>
      <c r="D43" s="81">
        <v>8</v>
      </c>
      <c r="E43" s="81">
        <v>14.5</v>
      </c>
      <c r="F43" s="120">
        <f>E43-D43</f>
        <v>6.5</v>
      </c>
      <c r="G43" s="87" t="s">
        <v>47</v>
      </c>
      <c r="H43" s="87" t="s">
        <v>47</v>
      </c>
      <c r="I43" s="87">
        <v>0</v>
      </c>
      <c r="J43" s="84" t="s">
        <v>47</v>
      </c>
      <c r="K43" s="84">
        <v>0</v>
      </c>
      <c r="L43" s="85" t="s">
        <v>71</v>
      </c>
      <c r="M43" s="105">
        <f t="shared" si="9"/>
        <v>26</v>
      </c>
      <c r="N43" s="87">
        <f t="shared" si="10"/>
        <v>0</v>
      </c>
      <c r="O43" s="84">
        <f t="shared" si="11"/>
        <v>0</v>
      </c>
      <c r="P43" s="141">
        <f t="shared" si="8"/>
        <v>26</v>
      </c>
    </row>
    <row r="44" spans="1:16">
      <c r="A44" s="52"/>
      <c r="B44" s="52"/>
      <c r="C44" s="70" t="s">
        <v>55</v>
      </c>
      <c r="D44" s="71" t="s">
        <v>13</v>
      </c>
      <c r="E44" s="71" t="s">
        <v>13</v>
      </c>
      <c r="F44" s="131">
        <v>0</v>
      </c>
      <c r="G44" s="102" t="s">
        <v>47</v>
      </c>
      <c r="H44" s="102" t="s">
        <v>47</v>
      </c>
      <c r="I44" s="78">
        <v>0</v>
      </c>
      <c r="J44" s="75" t="s">
        <v>47</v>
      </c>
      <c r="K44" s="75">
        <v>0</v>
      </c>
      <c r="L44" s="76" t="s">
        <v>72</v>
      </c>
      <c r="M44" s="103">
        <f t="shared" si="9"/>
        <v>0</v>
      </c>
      <c r="N44" s="78">
        <f t="shared" si="10"/>
        <v>0</v>
      </c>
      <c r="O44" s="75">
        <f t="shared" si="11"/>
        <v>0</v>
      </c>
      <c r="P44" s="140">
        <f t="shared" si="8"/>
        <v>0</v>
      </c>
    </row>
    <row r="45" spans="1:16">
      <c r="A45" s="52"/>
      <c r="B45" s="52"/>
      <c r="C45" s="80" t="s">
        <v>56</v>
      </c>
      <c r="D45" s="81" t="s">
        <v>13</v>
      </c>
      <c r="E45" s="81" t="s">
        <v>13</v>
      </c>
      <c r="F45" s="132">
        <v>0</v>
      </c>
      <c r="G45" s="87" t="s">
        <v>47</v>
      </c>
      <c r="H45" s="87" t="s">
        <v>47</v>
      </c>
      <c r="I45" s="87">
        <v>0</v>
      </c>
      <c r="J45" s="84" t="s">
        <v>47</v>
      </c>
      <c r="K45" s="84">
        <v>0</v>
      </c>
      <c r="L45" s="85" t="s">
        <v>72</v>
      </c>
      <c r="M45" s="105">
        <f t="shared" si="9"/>
        <v>0</v>
      </c>
      <c r="N45" s="87">
        <f t="shared" si="10"/>
        <v>0</v>
      </c>
      <c r="O45" s="84">
        <f t="shared" si="11"/>
        <v>0</v>
      </c>
      <c r="P45" s="141">
        <f t="shared" si="8"/>
        <v>0</v>
      </c>
    </row>
    <row r="46" spans="1:16">
      <c r="A46" s="52"/>
      <c r="B46" s="52"/>
      <c r="C46" s="70" t="s">
        <v>57</v>
      </c>
      <c r="D46" s="71" t="s">
        <v>13</v>
      </c>
      <c r="E46" s="71" t="s">
        <v>13</v>
      </c>
      <c r="F46" s="131">
        <v>0</v>
      </c>
      <c r="G46" s="102" t="s">
        <v>47</v>
      </c>
      <c r="H46" s="102" t="s">
        <v>47</v>
      </c>
      <c r="I46" s="78">
        <v>0</v>
      </c>
      <c r="J46" s="75" t="s">
        <v>47</v>
      </c>
      <c r="K46" s="75">
        <v>0</v>
      </c>
      <c r="L46" s="76" t="s">
        <v>72</v>
      </c>
      <c r="M46" s="103">
        <f t="shared" si="9"/>
        <v>0</v>
      </c>
      <c r="N46" s="78">
        <f t="shared" si="10"/>
        <v>0</v>
      </c>
      <c r="O46" s="75">
        <f t="shared" si="11"/>
        <v>0</v>
      </c>
      <c r="P46" s="140">
        <f t="shared" si="8"/>
        <v>0</v>
      </c>
    </row>
    <row r="47" spans="1:16">
      <c r="A47" s="52"/>
      <c r="B47" s="52"/>
      <c r="C47" s="80" t="s">
        <v>58</v>
      </c>
      <c r="D47" s="81">
        <v>8</v>
      </c>
      <c r="E47" s="81">
        <v>21.5</v>
      </c>
      <c r="F47" s="133">
        <f>E47-D47</f>
        <v>13.5</v>
      </c>
      <c r="G47" s="135">
        <v>0.36805555555555558</v>
      </c>
      <c r="H47" s="135">
        <v>0.58333333333333337</v>
      </c>
      <c r="I47" s="87">
        <v>5.5</v>
      </c>
      <c r="J47" s="84" t="s">
        <v>47</v>
      </c>
      <c r="K47" s="84">
        <v>0</v>
      </c>
      <c r="L47" s="85" t="s">
        <v>48</v>
      </c>
      <c r="M47" s="105">
        <f t="shared" si="9"/>
        <v>54</v>
      </c>
      <c r="N47" s="87">
        <f t="shared" si="10"/>
        <v>5.5</v>
      </c>
      <c r="O47" s="84">
        <f t="shared" si="11"/>
        <v>0</v>
      </c>
      <c r="P47" s="141">
        <f t="shared" si="8"/>
        <v>59.5</v>
      </c>
    </row>
    <row r="48" spans="1:16">
      <c r="A48" s="52"/>
      <c r="B48" s="52"/>
      <c r="C48" s="70" t="s">
        <v>59</v>
      </c>
      <c r="D48" s="71" t="s">
        <v>13</v>
      </c>
      <c r="E48" s="71" t="s">
        <v>13</v>
      </c>
      <c r="F48" s="131">
        <v>0</v>
      </c>
      <c r="G48" s="102" t="s">
        <v>47</v>
      </c>
      <c r="H48" s="102" t="s">
        <v>47</v>
      </c>
      <c r="I48" s="78">
        <v>0</v>
      </c>
      <c r="J48" s="75" t="s">
        <v>47</v>
      </c>
      <c r="K48" s="75">
        <v>0</v>
      </c>
      <c r="L48" s="76" t="s">
        <v>72</v>
      </c>
      <c r="M48" s="103">
        <f t="shared" si="9"/>
        <v>0</v>
      </c>
      <c r="N48" s="78">
        <f t="shared" si="10"/>
        <v>0</v>
      </c>
      <c r="O48" s="75">
        <f t="shared" si="11"/>
        <v>0</v>
      </c>
      <c r="P48" s="140">
        <f t="shared" si="8"/>
        <v>0</v>
      </c>
    </row>
    <row r="49" spans="1:16">
      <c r="A49" s="52"/>
      <c r="B49" s="52"/>
      <c r="C49" s="80" t="s">
        <v>60</v>
      </c>
      <c r="D49" s="81" t="s">
        <v>13</v>
      </c>
      <c r="E49" s="81" t="s">
        <v>13</v>
      </c>
      <c r="F49" s="132">
        <v>0</v>
      </c>
      <c r="G49" s="87" t="s">
        <v>47</v>
      </c>
      <c r="H49" s="87" t="s">
        <v>47</v>
      </c>
      <c r="I49" s="87">
        <v>0</v>
      </c>
      <c r="J49" s="84" t="s">
        <v>47</v>
      </c>
      <c r="K49" s="84">
        <v>0</v>
      </c>
      <c r="L49" s="85" t="s">
        <v>72</v>
      </c>
      <c r="M49" s="105">
        <f t="shared" si="9"/>
        <v>0</v>
      </c>
      <c r="N49" s="87">
        <f t="shared" si="10"/>
        <v>0</v>
      </c>
      <c r="O49" s="84">
        <f t="shared" si="11"/>
        <v>0</v>
      </c>
      <c r="P49" s="141">
        <f t="shared" si="8"/>
        <v>0</v>
      </c>
    </row>
    <row r="50" spans="1:16">
      <c r="A50" s="52"/>
      <c r="B50" s="52"/>
      <c r="C50" s="70" t="s">
        <v>61</v>
      </c>
      <c r="D50" s="71">
        <v>8</v>
      </c>
      <c r="E50" s="71">
        <v>15</v>
      </c>
      <c r="F50" s="119">
        <f t="shared" si="12"/>
        <v>7</v>
      </c>
      <c r="G50" s="102" t="s">
        <v>47</v>
      </c>
      <c r="H50" s="102" t="s">
        <v>47</v>
      </c>
      <c r="I50" s="78">
        <v>0</v>
      </c>
      <c r="J50" s="75" t="s">
        <v>47</v>
      </c>
      <c r="K50" s="75">
        <v>0</v>
      </c>
      <c r="L50" s="76" t="s">
        <v>71</v>
      </c>
      <c r="M50" s="103">
        <f t="shared" si="9"/>
        <v>28</v>
      </c>
      <c r="N50" s="78">
        <f t="shared" si="10"/>
        <v>0</v>
      </c>
      <c r="O50" s="75">
        <f t="shared" si="11"/>
        <v>0</v>
      </c>
      <c r="P50" s="140">
        <f t="shared" si="8"/>
        <v>28</v>
      </c>
    </row>
    <row r="51" spans="1:16">
      <c r="A51" s="52"/>
      <c r="B51" s="52"/>
      <c r="C51" s="80" t="s">
        <v>62</v>
      </c>
      <c r="D51" s="81" t="s">
        <v>13</v>
      </c>
      <c r="E51" s="81" t="s">
        <v>13</v>
      </c>
      <c r="F51" s="132">
        <v>0</v>
      </c>
      <c r="G51" s="87" t="s">
        <v>47</v>
      </c>
      <c r="H51" s="87" t="s">
        <v>47</v>
      </c>
      <c r="I51" s="87">
        <v>0</v>
      </c>
      <c r="J51" s="84" t="s">
        <v>47</v>
      </c>
      <c r="K51" s="84">
        <v>0</v>
      </c>
      <c r="L51" s="85" t="s">
        <v>72</v>
      </c>
      <c r="M51" s="105">
        <f t="shared" si="9"/>
        <v>0</v>
      </c>
      <c r="N51" s="87">
        <f t="shared" si="10"/>
        <v>0</v>
      </c>
      <c r="O51" s="84">
        <f t="shared" si="11"/>
        <v>0</v>
      </c>
      <c r="P51" s="141">
        <f t="shared" si="8"/>
        <v>0</v>
      </c>
    </row>
    <row r="52" spans="1:16">
      <c r="A52" s="52"/>
      <c r="B52" s="52"/>
      <c r="C52" s="70" t="s">
        <v>63</v>
      </c>
      <c r="D52" s="71" t="s">
        <v>13</v>
      </c>
      <c r="E52" s="71" t="s">
        <v>13</v>
      </c>
      <c r="F52" s="131">
        <v>0</v>
      </c>
      <c r="G52" s="102" t="s">
        <v>47</v>
      </c>
      <c r="H52" s="102" t="s">
        <v>47</v>
      </c>
      <c r="I52" s="78">
        <v>0</v>
      </c>
      <c r="J52" s="75" t="s">
        <v>47</v>
      </c>
      <c r="K52" s="75">
        <v>0</v>
      </c>
      <c r="L52" s="76" t="s">
        <v>72</v>
      </c>
      <c r="M52" s="103">
        <f t="shared" si="9"/>
        <v>0</v>
      </c>
      <c r="N52" s="78">
        <f t="shared" si="10"/>
        <v>0</v>
      </c>
      <c r="O52" s="75">
        <f t="shared" si="11"/>
        <v>0</v>
      </c>
      <c r="P52" s="140">
        <f t="shared" si="8"/>
        <v>0</v>
      </c>
    </row>
    <row r="53" spans="1:16">
      <c r="A53" s="52"/>
      <c r="B53" s="52"/>
      <c r="C53" s="70" t="s">
        <v>63</v>
      </c>
      <c r="D53" s="71" t="s">
        <v>13</v>
      </c>
      <c r="E53" s="71" t="s">
        <v>13</v>
      </c>
      <c r="F53" s="131">
        <v>0</v>
      </c>
      <c r="G53" s="102" t="s">
        <v>47</v>
      </c>
      <c r="H53" s="102" t="s">
        <v>47</v>
      </c>
      <c r="I53" s="78">
        <v>0</v>
      </c>
      <c r="J53" s="75" t="s">
        <v>47</v>
      </c>
      <c r="K53" s="75">
        <v>0</v>
      </c>
      <c r="L53" s="76" t="s">
        <v>72</v>
      </c>
      <c r="M53" s="103">
        <f t="shared" si="9"/>
        <v>0</v>
      </c>
      <c r="N53" s="78">
        <f t="shared" si="10"/>
        <v>0</v>
      </c>
      <c r="O53" s="75">
        <f t="shared" si="11"/>
        <v>0</v>
      </c>
      <c r="P53" s="140">
        <f t="shared" si="8"/>
        <v>0</v>
      </c>
    </row>
    <row r="54" spans="1:16">
      <c r="A54" s="52"/>
      <c r="B54" s="52"/>
      <c r="C54" s="90" t="s">
        <v>65</v>
      </c>
      <c r="D54" s="81" t="s">
        <v>13</v>
      </c>
      <c r="E54" s="81" t="s">
        <v>13</v>
      </c>
      <c r="F54" s="132">
        <v>0</v>
      </c>
      <c r="G54" s="87" t="s">
        <v>47</v>
      </c>
      <c r="H54" s="87" t="s">
        <v>47</v>
      </c>
      <c r="I54" s="87">
        <v>0</v>
      </c>
      <c r="J54" s="84" t="s">
        <v>47</v>
      </c>
      <c r="K54" s="84">
        <v>0</v>
      </c>
      <c r="L54" s="85" t="s">
        <v>72</v>
      </c>
      <c r="M54" s="105">
        <f t="shared" si="9"/>
        <v>0</v>
      </c>
      <c r="N54" s="87">
        <f t="shared" si="10"/>
        <v>0</v>
      </c>
      <c r="O54" s="84">
        <f t="shared" si="11"/>
        <v>0</v>
      </c>
      <c r="P54" s="141">
        <f t="shared" si="8"/>
        <v>0</v>
      </c>
    </row>
    <row r="55" spans="1:16">
      <c r="A55" s="52"/>
      <c r="B55" s="52"/>
      <c r="C55" s="70" t="s">
        <v>66</v>
      </c>
      <c r="D55" s="71" t="s">
        <v>13</v>
      </c>
      <c r="E55" s="71" t="s">
        <v>13</v>
      </c>
      <c r="F55" s="131">
        <v>0</v>
      </c>
      <c r="G55" s="102" t="s">
        <v>47</v>
      </c>
      <c r="H55" s="102" t="s">
        <v>47</v>
      </c>
      <c r="I55" s="78">
        <v>0</v>
      </c>
      <c r="J55" s="75" t="s">
        <v>47</v>
      </c>
      <c r="K55" s="75">
        <v>0</v>
      </c>
      <c r="L55" s="76" t="s">
        <v>72</v>
      </c>
      <c r="M55" s="103">
        <f t="shared" si="9"/>
        <v>0</v>
      </c>
      <c r="N55" s="78">
        <f t="shared" si="10"/>
        <v>0</v>
      </c>
      <c r="O55" s="75">
        <f t="shared" si="11"/>
        <v>0</v>
      </c>
      <c r="P55" s="140">
        <f t="shared" si="8"/>
        <v>0</v>
      </c>
    </row>
    <row r="56" spans="1:16" ht="15.75" thickBot="1">
      <c r="A56" s="52"/>
      <c r="B56" s="52"/>
      <c r="C56" s="91" t="s">
        <v>69</v>
      </c>
      <c r="D56" s="92">
        <v>8</v>
      </c>
      <c r="E56" s="92">
        <v>15</v>
      </c>
      <c r="F56" s="134">
        <f>E56-D56</f>
        <v>7</v>
      </c>
      <c r="G56" s="94" t="s">
        <v>47</v>
      </c>
      <c r="H56" s="94" t="s">
        <v>47</v>
      </c>
      <c r="I56" s="94">
        <v>0</v>
      </c>
      <c r="J56" s="95" t="s">
        <v>47</v>
      </c>
      <c r="K56" s="95">
        <v>0</v>
      </c>
      <c r="L56" s="96" t="s">
        <v>71</v>
      </c>
      <c r="M56" s="107">
        <f t="shared" si="9"/>
        <v>28</v>
      </c>
      <c r="N56" s="94">
        <f t="shared" si="10"/>
        <v>0</v>
      </c>
      <c r="O56" s="95">
        <f t="shared" si="11"/>
        <v>0</v>
      </c>
      <c r="P56" s="142">
        <f t="shared" si="8"/>
        <v>28</v>
      </c>
    </row>
    <row r="57" spans="1:16" ht="15.75" thickBot="1">
      <c r="A57" s="52"/>
      <c r="B57" s="52"/>
      <c r="F57" s="99"/>
      <c r="M57" s="136">
        <f>SUM(M37:M56)</f>
        <v>220</v>
      </c>
      <c r="N57" s="137">
        <f t="shared" ref="N57:O57" si="13">SUM(N37:N56)</f>
        <v>5.5</v>
      </c>
      <c r="O57" s="138">
        <f t="shared" si="13"/>
        <v>0</v>
      </c>
      <c r="P57" s="149">
        <f>SUM(P37:P56)</f>
        <v>225.5</v>
      </c>
    </row>
    <row r="58" spans="1:16" ht="15.75" thickBot="1">
      <c r="A58" s="52"/>
      <c r="B58" s="52"/>
    </row>
    <row r="59" spans="1:16" ht="15.75" thickBot="1">
      <c r="A59" s="52"/>
      <c r="B59" s="52"/>
      <c r="C59" s="467" t="s">
        <v>74</v>
      </c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9"/>
    </row>
    <row r="60" spans="1:16" ht="19.5" customHeight="1" thickBot="1">
      <c r="A60" s="52"/>
      <c r="B60" s="52"/>
      <c r="C60" s="470" t="s">
        <v>36</v>
      </c>
      <c r="D60" s="472" t="s">
        <v>37</v>
      </c>
      <c r="E60" s="473"/>
      <c r="F60" s="470" t="s">
        <v>38</v>
      </c>
      <c r="G60" s="474" t="s">
        <v>39</v>
      </c>
      <c r="H60" s="475"/>
      <c r="I60" s="476" t="s">
        <v>38</v>
      </c>
      <c r="J60" s="478" t="s">
        <v>40</v>
      </c>
      <c r="K60" s="478" t="s">
        <v>38</v>
      </c>
      <c r="L60" s="486" t="s">
        <v>41</v>
      </c>
      <c r="M60" s="482" t="s">
        <v>42</v>
      </c>
      <c r="N60" s="483"/>
      <c r="O60" s="484"/>
      <c r="P60" s="486" t="s">
        <v>43</v>
      </c>
    </row>
    <row r="61" spans="1:16" ht="15.75" thickBot="1">
      <c r="A61" s="52"/>
      <c r="B61" s="52"/>
      <c r="C61" s="471"/>
      <c r="D61" s="55" t="s">
        <v>44</v>
      </c>
      <c r="E61" s="56" t="s">
        <v>45</v>
      </c>
      <c r="F61" s="471"/>
      <c r="G61" s="117" t="s">
        <v>44</v>
      </c>
      <c r="H61" s="57" t="s">
        <v>45</v>
      </c>
      <c r="I61" s="477"/>
      <c r="J61" s="479"/>
      <c r="K61" s="479"/>
      <c r="L61" s="481"/>
      <c r="M61" s="58">
        <v>5</v>
      </c>
      <c r="N61" s="59">
        <v>2</v>
      </c>
      <c r="O61" s="60">
        <v>1</v>
      </c>
      <c r="P61" s="481"/>
    </row>
    <row r="62" spans="1:16">
      <c r="A62" s="52"/>
      <c r="B62" s="52"/>
      <c r="C62" s="62" t="s">
        <v>46</v>
      </c>
      <c r="D62" s="63">
        <v>8</v>
      </c>
      <c r="E62" s="63">
        <v>15</v>
      </c>
      <c r="F62" s="64">
        <f t="shared" ref="F62:F81" si="14">E62-D62</f>
        <v>7</v>
      </c>
      <c r="G62" s="65" t="s">
        <v>47</v>
      </c>
      <c r="H62" s="65" t="s">
        <v>47</v>
      </c>
      <c r="I62" s="65">
        <v>0</v>
      </c>
      <c r="J62" s="66" t="s">
        <v>47</v>
      </c>
      <c r="K62" s="66">
        <v>0</v>
      </c>
      <c r="L62" s="67" t="s">
        <v>71</v>
      </c>
      <c r="M62" s="101">
        <f>F62*5</f>
        <v>35</v>
      </c>
      <c r="N62" s="65">
        <f>I62*2</f>
        <v>0</v>
      </c>
      <c r="O62" s="66">
        <f>K62*1</f>
        <v>0</v>
      </c>
      <c r="P62" s="139">
        <f t="shared" ref="P62:P81" si="15">SUM(M62:O62)</f>
        <v>35</v>
      </c>
    </row>
    <row r="63" spans="1:16">
      <c r="A63" s="52"/>
      <c r="B63" s="52"/>
      <c r="C63" s="70" t="s">
        <v>49</v>
      </c>
      <c r="D63" s="71" t="s">
        <v>13</v>
      </c>
      <c r="E63" s="71" t="s">
        <v>13</v>
      </c>
      <c r="F63" s="131">
        <v>0</v>
      </c>
      <c r="G63" s="102" t="s">
        <v>47</v>
      </c>
      <c r="H63" s="102" t="s">
        <v>47</v>
      </c>
      <c r="I63" s="78">
        <v>0</v>
      </c>
      <c r="J63" s="75" t="s">
        <v>47</v>
      </c>
      <c r="K63" s="75">
        <v>0</v>
      </c>
      <c r="L63" s="76" t="s">
        <v>72</v>
      </c>
      <c r="M63" s="103">
        <f t="shared" ref="M63:M81" si="16">F63*5</f>
        <v>0</v>
      </c>
      <c r="N63" s="78">
        <f t="shared" ref="N63:N81" si="17">I63*2</f>
        <v>0</v>
      </c>
      <c r="O63" s="75">
        <f t="shared" ref="O63:O81" si="18">K63*1</f>
        <v>0</v>
      </c>
      <c r="P63" s="140">
        <f t="shared" si="15"/>
        <v>0</v>
      </c>
    </row>
    <row r="64" spans="1:16">
      <c r="A64" s="52"/>
      <c r="B64" s="52"/>
      <c r="C64" s="80" t="s">
        <v>50</v>
      </c>
      <c r="D64" s="81" t="s">
        <v>13</v>
      </c>
      <c r="E64" s="81" t="s">
        <v>13</v>
      </c>
      <c r="F64" s="132">
        <v>0</v>
      </c>
      <c r="G64" s="87" t="s">
        <v>47</v>
      </c>
      <c r="H64" s="87" t="s">
        <v>47</v>
      </c>
      <c r="I64" s="87">
        <v>0</v>
      </c>
      <c r="J64" s="84" t="s">
        <v>47</v>
      </c>
      <c r="K64" s="84">
        <v>0</v>
      </c>
      <c r="L64" s="85" t="s">
        <v>72</v>
      </c>
      <c r="M64" s="105">
        <f t="shared" si="16"/>
        <v>0</v>
      </c>
      <c r="N64" s="87">
        <f t="shared" si="17"/>
        <v>0</v>
      </c>
      <c r="O64" s="84">
        <f t="shared" si="18"/>
        <v>0</v>
      </c>
      <c r="P64" s="141">
        <f t="shared" si="15"/>
        <v>0</v>
      </c>
    </row>
    <row r="65" spans="1:17">
      <c r="A65" s="52"/>
      <c r="B65" s="52"/>
      <c r="C65" s="70" t="s">
        <v>51</v>
      </c>
      <c r="D65" s="71" t="s">
        <v>13</v>
      </c>
      <c r="E65" s="71" t="s">
        <v>13</v>
      </c>
      <c r="F65" s="131">
        <v>0</v>
      </c>
      <c r="G65" s="102" t="s">
        <v>47</v>
      </c>
      <c r="H65" s="102" t="s">
        <v>47</v>
      </c>
      <c r="I65" s="78">
        <v>0</v>
      </c>
      <c r="J65" s="75" t="s">
        <v>47</v>
      </c>
      <c r="K65" s="75">
        <v>0</v>
      </c>
      <c r="L65" s="76" t="s">
        <v>72</v>
      </c>
      <c r="M65" s="103">
        <f t="shared" si="16"/>
        <v>0</v>
      </c>
      <c r="N65" s="78">
        <f t="shared" si="17"/>
        <v>0</v>
      </c>
      <c r="O65" s="75">
        <f t="shared" si="18"/>
        <v>0</v>
      </c>
      <c r="P65" s="140">
        <f t="shared" si="15"/>
        <v>0</v>
      </c>
    </row>
    <row r="66" spans="1:17">
      <c r="A66" s="52"/>
      <c r="B66" s="52"/>
      <c r="C66" s="80" t="s">
        <v>52</v>
      </c>
      <c r="D66" s="81">
        <v>8</v>
      </c>
      <c r="E66" s="81">
        <v>15</v>
      </c>
      <c r="F66" s="104">
        <f t="shared" si="14"/>
        <v>7</v>
      </c>
      <c r="G66" s="87" t="s">
        <v>47</v>
      </c>
      <c r="H66" s="87" t="s">
        <v>47</v>
      </c>
      <c r="I66" s="87">
        <v>0</v>
      </c>
      <c r="J66" s="84" t="s">
        <v>47</v>
      </c>
      <c r="K66" s="84">
        <v>0</v>
      </c>
      <c r="L66" s="85" t="s">
        <v>71</v>
      </c>
      <c r="M66" s="105">
        <f t="shared" si="16"/>
        <v>35</v>
      </c>
      <c r="N66" s="87">
        <f t="shared" si="17"/>
        <v>0</v>
      </c>
      <c r="O66" s="84">
        <f t="shared" si="18"/>
        <v>0</v>
      </c>
      <c r="P66" s="141">
        <f t="shared" si="15"/>
        <v>35</v>
      </c>
    </row>
    <row r="67" spans="1:17">
      <c r="A67" s="52"/>
      <c r="B67" s="52"/>
      <c r="C67" s="70" t="s">
        <v>53</v>
      </c>
      <c r="D67" s="71">
        <v>8</v>
      </c>
      <c r="E67" s="71">
        <v>15</v>
      </c>
      <c r="F67" s="109">
        <f t="shared" si="14"/>
        <v>7</v>
      </c>
      <c r="G67" s="78" t="s">
        <v>47</v>
      </c>
      <c r="H67" s="78" t="s">
        <v>47</v>
      </c>
      <c r="I67" s="78">
        <v>0</v>
      </c>
      <c r="J67" s="75" t="s">
        <v>47</v>
      </c>
      <c r="K67" s="75">
        <v>0</v>
      </c>
      <c r="L67" s="76" t="s">
        <v>71</v>
      </c>
      <c r="M67" s="103">
        <f t="shared" si="16"/>
        <v>35</v>
      </c>
      <c r="N67" s="78">
        <f t="shared" si="17"/>
        <v>0</v>
      </c>
      <c r="O67" s="75">
        <f t="shared" si="18"/>
        <v>0</v>
      </c>
      <c r="P67" s="140">
        <f t="shared" si="15"/>
        <v>35</v>
      </c>
    </row>
    <row r="68" spans="1:17">
      <c r="A68" s="52"/>
      <c r="B68" s="52"/>
      <c r="C68" s="80" t="s">
        <v>54</v>
      </c>
      <c r="D68" s="81">
        <v>8</v>
      </c>
      <c r="E68" s="81">
        <v>14.5</v>
      </c>
      <c r="F68" s="104">
        <f t="shared" si="14"/>
        <v>6.5</v>
      </c>
      <c r="G68" s="87" t="s">
        <v>47</v>
      </c>
      <c r="H68" s="87" t="s">
        <v>47</v>
      </c>
      <c r="I68" s="87">
        <v>0</v>
      </c>
      <c r="J68" s="84" t="s">
        <v>47</v>
      </c>
      <c r="K68" s="84">
        <v>0</v>
      </c>
      <c r="L68" s="85" t="s">
        <v>71</v>
      </c>
      <c r="M68" s="105">
        <f t="shared" si="16"/>
        <v>32.5</v>
      </c>
      <c r="N68" s="87">
        <f t="shared" si="17"/>
        <v>0</v>
      </c>
      <c r="O68" s="84">
        <f t="shared" si="18"/>
        <v>0</v>
      </c>
      <c r="P68" s="141">
        <f t="shared" si="15"/>
        <v>32.5</v>
      </c>
    </row>
    <row r="69" spans="1:17">
      <c r="A69" s="52"/>
      <c r="B69" s="52"/>
      <c r="C69" s="70" t="s">
        <v>55</v>
      </c>
      <c r="D69" s="71" t="s">
        <v>13</v>
      </c>
      <c r="E69" s="71" t="s">
        <v>13</v>
      </c>
      <c r="F69" s="131">
        <v>0</v>
      </c>
      <c r="G69" s="102" t="s">
        <v>47</v>
      </c>
      <c r="H69" s="102" t="s">
        <v>47</v>
      </c>
      <c r="I69" s="78">
        <v>0</v>
      </c>
      <c r="J69" s="75" t="s">
        <v>47</v>
      </c>
      <c r="K69" s="75">
        <v>0</v>
      </c>
      <c r="L69" s="76" t="s">
        <v>72</v>
      </c>
      <c r="M69" s="103">
        <f t="shared" si="16"/>
        <v>0</v>
      </c>
      <c r="N69" s="78">
        <f t="shared" si="17"/>
        <v>0</v>
      </c>
      <c r="O69" s="75">
        <f t="shared" si="18"/>
        <v>0</v>
      </c>
      <c r="P69" s="140">
        <f t="shared" si="15"/>
        <v>0</v>
      </c>
    </row>
    <row r="70" spans="1:17">
      <c r="A70" s="52"/>
      <c r="B70" s="52"/>
      <c r="C70" s="80" t="s">
        <v>56</v>
      </c>
      <c r="D70" s="81" t="s">
        <v>13</v>
      </c>
      <c r="E70" s="81" t="s">
        <v>13</v>
      </c>
      <c r="F70" s="132">
        <v>0</v>
      </c>
      <c r="G70" s="87" t="s">
        <v>47</v>
      </c>
      <c r="H70" s="87" t="s">
        <v>47</v>
      </c>
      <c r="I70" s="87">
        <v>0</v>
      </c>
      <c r="J70" s="84" t="s">
        <v>47</v>
      </c>
      <c r="K70" s="84">
        <v>0</v>
      </c>
      <c r="L70" s="85" t="s">
        <v>72</v>
      </c>
      <c r="M70" s="105">
        <f t="shared" si="16"/>
        <v>0</v>
      </c>
      <c r="N70" s="87">
        <f t="shared" si="17"/>
        <v>0</v>
      </c>
      <c r="O70" s="84">
        <f t="shared" si="18"/>
        <v>0</v>
      </c>
      <c r="P70" s="141">
        <f t="shared" si="15"/>
        <v>0</v>
      </c>
    </row>
    <row r="71" spans="1:17">
      <c r="A71" s="52"/>
      <c r="B71" s="52"/>
      <c r="C71" s="70" t="s">
        <v>57</v>
      </c>
      <c r="D71" s="71" t="s">
        <v>13</v>
      </c>
      <c r="E71" s="71" t="s">
        <v>13</v>
      </c>
      <c r="F71" s="131">
        <v>0</v>
      </c>
      <c r="G71" s="78" t="s">
        <v>47</v>
      </c>
      <c r="H71" s="78" t="s">
        <v>47</v>
      </c>
      <c r="I71" s="78">
        <v>0</v>
      </c>
      <c r="J71" s="75" t="s">
        <v>47</v>
      </c>
      <c r="K71" s="75">
        <v>0</v>
      </c>
      <c r="L71" s="76" t="s">
        <v>72</v>
      </c>
      <c r="M71" s="103">
        <f t="shared" si="16"/>
        <v>0</v>
      </c>
      <c r="N71" s="78">
        <f t="shared" si="17"/>
        <v>0</v>
      </c>
      <c r="O71" s="75">
        <f t="shared" si="18"/>
        <v>0</v>
      </c>
      <c r="P71" s="140">
        <f t="shared" si="15"/>
        <v>0</v>
      </c>
    </row>
    <row r="72" spans="1:17">
      <c r="A72" s="52"/>
      <c r="B72" s="52"/>
      <c r="C72" s="80" t="s">
        <v>58</v>
      </c>
      <c r="D72" s="81">
        <v>8</v>
      </c>
      <c r="E72" s="81">
        <v>21.5</v>
      </c>
      <c r="F72" s="104">
        <f t="shared" si="14"/>
        <v>13.5</v>
      </c>
      <c r="G72" s="135">
        <v>0.36805555555555558</v>
      </c>
      <c r="H72" s="135">
        <v>0.58333333333333337</v>
      </c>
      <c r="I72" s="87">
        <v>5.5</v>
      </c>
      <c r="J72" s="84" t="s">
        <v>47</v>
      </c>
      <c r="K72" s="84">
        <v>0</v>
      </c>
      <c r="L72" s="85" t="s">
        <v>48</v>
      </c>
      <c r="M72" s="105">
        <f t="shared" si="16"/>
        <v>67.5</v>
      </c>
      <c r="N72" s="87">
        <f t="shared" si="17"/>
        <v>11</v>
      </c>
      <c r="O72" s="84">
        <f t="shared" si="18"/>
        <v>0</v>
      </c>
      <c r="P72" s="141">
        <f t="shared" si="15"/>
        <v>78.5</v>
      </c>
    </row>
    <row r="73" spans="1:17">
      <c r="A73" s="52"/>
      <c r="B73" s="52"/>
      <c r="C73" s="70" t="s">
        <v>59</v>
      </c>
      <c r="D73" s="71" t="s">
        <v>13</v>
      </c>
      <c r="E73" s="71" t="s">
        <v>13</v>
      </c>
      <c r="F73" s="131">
        <v>0</v>
      </c>
      <c r="G73" s="102" t="s">
        <v>47</v>
      </c>
      <c r="H73" s="102" t="s">
        <v>47</v>
      </c>
      <c r="I73" s="78">
        <v>0</v>
      </c>
      <c r="J73" s="75" t="s">
        <v>47</v>
      </c>
      <c r="K73" s="75">
        <v>0</v>
      </c>
      <c r="L73" s="76" t="s">
        <v>72</v>
      </c>
      <c r="M73" s="103">
        <f t="shared" si="16"/>
        <v>0</v>
      </c>
      <c r="N73" s="78">
        <f t="shared" si="17"/>
        <v>0</v>
      </c>
      <c r="O73" s="75">
        <f t="shared" si="18"/>
        <v>0</v>
      </c>
      <c r="P73" s="140">
        <f t="shared" si="15"/>
        <v>0</v>
      </c>
    </row>
    <row r="74" spans="1:17">
      <c r="A74" s="52"/>
      <c r="B74" s="52"/>
      <c r="C74" s="80" t="s">
        <v>60</v>
      </c>
      <c r="D74" s="81" t="s">
        <v>13</v>
      </c>
      <c r="E74" s="81" t="s">
        <v>13</v>
      </c>
      <c r="F74" s="132">
        <v>0</v>
      </c>
      <c r="G74" s="87" t="s">
        <v>47</v>
      </c>
      <c r="H74" s="87" t="s">
        <v>47</v>
      </c>
      <c r="I74" s="87">
        <v>0</v>
      </c>
      <c r="J74" s="84" t="s">
        <v>47</v>
      </c>
      <c r="K74" s="84">
        <v>0</v>
      </c>
      <c r="L74" s="85" t="s">
        <v>72</v>
      </c>
      <c r="M74" s="105">
        <f t="shared" si="16"/>
        <v>0</v>
      </c>
      <c r="N74" s="87">
        <f t="shared" si="17"/>
        <v>0</v>
      </c>
      <c r="O74" s="84">
        <f t="shared" si="18"/>
        <v>0</v>
      </c>
      <c r="P74" s="141">
        <f t="shared" si="15"/>
        <v>0</v>
      </c>
    </row>
    <row r="75" spans="1:17">
      <c r="A75" s="52"/>
      <c r="B75" s="52"/>
      <c r="C75" s="70" t="s">
        <v>61</v>
      </c>
      <c r="D75" s="71">
        <v>8</v>
      </c>
      <c r="E75" s="71">
        <v>15</v>
      </c>
      <c r="F75" s="109">
        <f t="shared" si="14"/>
        <v>7</v>
      </c>
      <c r="G75" s="78" t="s">
        <v>47</v>
      </c>
      <c r="H75" s="78" t="s">
        <v>47</v>
      </c>
      <c r="I75" s="78">
        <v>0</v>
      </c>
      <c r="J75" s="75" t="s">
        <v>47</v>
      </c>
      <c r="K75" s="75">
        <v>0</v>
      </c>
      <c r="L75" s="76" t="s">
        <v>71</v>
      </c>
      <c r="M75" s="103">
        <f t="shared" si="16"/>
        <v>35</v>
      </c>
      <c r="N75" s="78">
        <f t="shared" si="17"/>
        <v>0</v>
      </c>
      <c r="O75" s="75">
        <f t="shared" si="18"/>
        <v>0</v>
      </c>
      <c r="P75" s="140">
        <f t="shared" si="15"/>
        <v>35</v>
      </c>
    </row>
    <row r="76" spans="1:17">
      <c r="A76" s="52"/>
      <c r="B76" s="52"/>
      <c r="C76" s="80" t="s">
        <v>62</v>
      </c>
      <c r="D76" s="81" t="s">
        <v>13</v>
      </c>
      <c r="E76" s="81" t="s">
        <v>13</v>
      </c>
      <c r="F76" s="132">
        <v>0</v>
      </c>
      <c r="G76" s="87" t="s">
        <v>47</v>
      </c>
      <c r="H76" s="87" t="s">
        <v>47</v>
      </c>
      <c r="I76" s="87">
        <v>0</v>
      </c>
      <c r="J76" s="84" t="s">
        <v>47</v>
      </c>
      <c r="K76" s="84">
        <v>0</v>
      </c>
      <c r="L76" s="85" t="s">
        <v>72</v>
      </c>
      <c r="M76" s="105">
        <f t="shared" si="16"/>
        <v>0</v>
      </c>
      <c r="N76" s="87">
        <f t="shared" si="17"/>
        <v>0</v>
      </c>
      <c r="O76" s="84">
        <f t="shared" si="18"/>
        <v>0</v>
      </c>
      <c r="P76" s="141">
        <f t="shared" si="15"/>
        <v>0</v>
      </c>
    </row>
    <row r="77" spans="1:17">
      <c r="A77" s="52"/>
      <c r="B77" s="52"/>
      <c r="C77" s="70" t="s">
        <v>63</v>
      </c>
      <c r="D77" s="71" t="s">
        <v>13</v>
      </c>
      <c r="E77" s="71" t="s">
        <v>13</v>
      </c>
      <c r="F77" s="131">
        <v>0</v>
      </c>
      <c r="G77" s="78" t="s">
        <v>47</v>
      </c>
      <c r="H77" s="78" t="s">
        <v>47</v>
      </c>
      <c r="I77" s="78">
        <v>0</v>
      </c>
      <c r="J77" s="75" t="s">
        <v>47</v>
      </c>
      <c r="K77" s="75">
        <v>0</v>
      </c>
      <c r="L77" s="76" t="s">
        <v>72</v>
      </c>
      <c r="M77" s="103">
        <f t="shared" si="16"/>
        <v>0</v>
      </c>
      <c r="N77" s="78">
        <f t="shared" si="17"/>
        <v>0</v>
      </c>
      <c r="O77" s="75">
        <f t="shared" si="18"/>
        <v>0</v>
      </c>
      <c r="P77" s="140">
        <f t="shared" si="15"/>
        <v>0</v>
      </c>
    </row>
    <row r="78" spans="1:17">
      <c r="A78" s="52"/>
      <c r="B78" s="52"/>
      <c r="C78" s="70" t="s">
        <v>63</v>
      </c>
      <c r="D78" s="71" t="s">
        <v>13</v>
      </c>
      <c r="E78" s="71" t="s">
        <v>13</v>
      </c>
      <c r="F78" s="131">
        <v>0</v>
      </c>
      <c r="G78" s="78" t="s">
        <v>47</v>
      </c>
      <c r="H78" s="78" t="s">
        <v>47</v>
      </c>
      <c r="I78" s="78">
        <v>0</v>
      </c>
      <c r="J78" s="75" t="s">
        <v>47</v>
      </c>
      <c r="K78" s="75">
        <v>0</v>
      </c>
      <c r="L78" s="76" t="s">
        <v>72</v>
      </c>
      <c r="M78" s="103">
        <f t="shared" si="16"/>
        <v>0</v>
      </c>
      <c r="N78" s="78">
        <f t="shared" si="17"/>
        <v>0</v>
      </c>
      <c r="O78" s="75">
        <f t="shared" si="18"/>
        <v>0</v>
      </c>
      <c r="P78" s="140">
        <f t="shared" si="15"/>
        <v>0</v>
      </c>
    </row>
    <row r="79" spans="1:17">
      <c r="A79" s="52"/>
      <c r="B79" s="52"/>
      <c r="C79" s="90" t="s">
        <v>65</v>
      </c>
      <c r="D79" s="81" t="s">
        <v>13</v>
      </c>
      <c r="E79" s="81" t="s">
        <v>13</v>
      </c>
      <c r="F79" s="132">
        <v>0</v>
      </c>
      <c r="G79" s="87" t="s">
        <v>47</v>
      </c>
      <c r="H79" s="87" t="s">
        <v>47</v>
      </c>
      <c r="I79" s="87">
        <v>0</v>
      </c>
      <c r="J79" s="84" t="s">
        <v>47</v>
      </c>
      <c r="K79" s="84">
        <v>0</v>
      </c>
      <c r="L79" s="85" t="s">
        <v>72</v>
      </c>
      <c r="M79" s="105">
        <f t="shared" si="16"/>
        <v>0</v>
      </c>
      <c r="N79" s="87">
        <f t="shared" si="17"/>
        <v>0</v>
      </c>
      <c r="O79" s="84">
        <f t="shared" si="18"/>
        <v>0</v>
      </c>
      <c r="P79" s="141">
        <f t="shared" si="15"/>
        <v>0</v>
      </c>
    </row>
    <row r="80" spans="1:17">
      <c r="A80" s="52"/>
      <c r="B80" s="52"/>
      <c r="C80" s="70" t="s">
        <v>66</v>
      </c>
      <c r="D80" s="71" t="s">
        <v>13</v>
      </c>
      <c r="E80" s="71" t="s">
        <v>13</v>
      </c>
      <c r="F80" s="131">
        <v>0</v>
      </c>
      <c r="G80" s="78" t="s">
        <v>47</v>
      </c>
      <c r="H80" s="78" t="s">
        <v>47</v>
      </c>
      <c r="I80" s="78">
        <v>0</v>
      </c>
      <c r="J80" s="75" t="s">
        <v>47</v>
      </c>
      <c r="K80" s="75">
        <v>0</v>
      </c>
      <c r="L80" s="76" t="s">
        <v>72</v>
      </c>
      <c r="M80" s="103">
        <f t="shared" si="16"/>
        <v>0</v>
      </c>
      <c r="N80" s="78">
        <f t="shared" si="17"/>
        <v>0</v>
      </c>
      <c r="O80" s="75">
        <f t="shared" si="18"/>
        <v>0</v>
      </c>
      <c r="P80" s="140">
        <f t="shared" si="15"/>
        <v>0</v>
      </c>
      <c r="Q80" s="110"/>
    </row>
    <row r="81" spans="1:16" ht="15.75" thickBot="1">
      <c r="A81" s="52"/>
      <c r="B81" s="52"/>
      <c r="C81" s="91" t="s">
        <v>69</v>
      </c>
      <c r="D81" s="92">
        <v>8</v>
      </c>
      <c r="E81" s="92">
        <v>15</v>
      </c>
      <c r="F81" s="106">
        <f t="shared" si="14"/>
        <v>7</v>
      </c>
      <c r="G81" s="94" t="s">
        <v>47</v>
      </c>
      <c r="H81" s="94" t="s">
        <v>47</v>
      </c>
      <c r="I81" s="94">
        <v>0</v>
      </c>
      <c r="J81" s="95" t="s">
        <v>47</v>
      </c>
      <c r="K81" s="95">
        <v>0</v>
      </c>
      <c r="L81" s="96" t="s">
        <v>71</v>
      </c>
      <c r="M81" s="107">
        <f t="shared" si="16"/>
        <v>35</v>
      </c>
      <c r="N81" s="94">
        <f t="shared" si="17"/>
        <v>0</v>
      </c>
      <c r="O81" s="95">
        <f t="shared" si="18"/>
        <v>0</v>
      </c>
      <c r="P81" s="142">
        <f t="shared" si="15"/>
        <v>35</v>
      </c>
    </row>
    <row r="82" spans="1:16" ht="15.75" thickBot="1">
      <c r="A82" s="52"/>
      <c r="B82" s="52"/>
      <c r="F82" s="99"/>
      <c r="M82" s="126">
        <f>SUM(M62:M81)</f>
        <v>275</v>
      </c>
      <c r="N82" s="127">
        <f t="shared" ref="N82:O82" si="19">SUM(N62:N81)</f>
        <v>11</v>
      </c>
      <c r="O82" s="128">
        <f t="shared" si="19"/>
        <v>0</v>
      </c>
      <c r="P82" s="148">
        <f>SUM(P62:P81)</f>
        <v>286</v>
      </c>
    </row>
    <row r="83" spans="1:16" ht="15.75" thickBot="1"/>
    <row r="84" spans="1:16" ht="15.75" thickBot="1">
      <c r="C84" s="487" t="s">
        <v>75</v>
      </c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9"/>
    </row>
    <row r="85" spans="1:16" ht="15.75" customHeight="1" thickBot="1">
      <c r="C85" s="470" t="s">
        <v>36</v>
      </c>
      <c r="D85" s="472" t="s">
        <v>37</v>
      </c>
      <c r="E85" s="473"/>
      <c r="F85" s="470" t="s">
        <v>38</v>
      </c>
      <c r="G85" s="474" t="s">
        <v>39</v>
      </c>
      <c r="H85" s="475"/>
      <c r="I85" s="476" t="s">
        <v>38</v>
      </c>
      <c r="J85" s="478" t="s">
        <v>40</v>
      </c>
      <c r="K85" s="478" t="s">
        <v>38</v>
      </c>
      <c r="L85" s="486" t="s">
        <v>41</v>
      </c>
      <c r="M85" s="482" t="s">
        <v>42</v>
      </c>
      <c r="N85" s="483"/>
      <c r="O85" s="484"/>
      <c r="P85" s="486" t="s">
        <v>43</v>
      </c>
    </row>
    <row r="86" spans="1:16" ht="15.75" thickBot="1">
      <c r="C86" s="471"/>
      <c r="D86" s="55" t="s">
        <v>44</v>
      </c>
      <c r="E86" s="56" t="s">
        <v>45</v>
      </c>
      <c r="F86" s="471"/>
      <c r="G86" s="117" t="s">
        <v>44</v>
      </c>
      <c r="H86" s="57" t="s">
        <v>45</v>
      </c>
      <c r="I86" s="477"/>
      <c r="J86" s="479"/>
      <c r="K86" s="479"/>
      <c r="L86" s="481"/>
      <c r="M86" s="58">
        <v>10</v>
      </c>
      <c r="N86" s="59">
        <v>2</v>
      </c>
      <c r="O86" s="60">
        <v>2</v>
      </c>
      <c r="P86" s="481"/>
    </row>
    <row r="87" spans="1:16">
      <c r="B87" s="52"/>
      <c r="C87" s="62" t="s">
        <v>46</v>
      </c>
      <c r="D87" s="63">
        <v>8</v>
      </c>
      <c r="E87" s="63">
        <v>15</v>
      </c>
      <c r="F87" s="64">
        <f>E87-D87</f>
        <v>7</v>
      </c>
      <c r="G87" s="65" t="s">
        <v>47</v>
      </c>
      <c r="H87" s="65" t="s">
        <v>47</v>
      </c>
      <c r="I87" s="65">
        <v>0</v>
      </c>
      <c r="J87" s="66" t="s">
        <v>47</v>
      </c>
      <c r="K87" s="66">
        <v>0</v>
      </c>
      <c r="L87" s="67" t="s">
        <v>71</v>
      </c>
      <c r="M87" s="151">
        <f>F87*10</f>
        <v>70</v>
      </c>
      <c r="N87" s="156">
        <v>0</v>
      </c>
      <c r="O87" s="157">
        <v>0</v>
      </c>
      <c r="P87" s="158">
        <f t="shared" ref="P87:P106" si="20">SUM(M87:O87)</f>
        <v>70</v>
      </c>
    </row>
    <row r="88" spans="1:16">
      <c r="C88" s="70" t="s">
        <v>49</v>
      </c>
      <c r="D88" s="71">
        <v>8</v>
      </c>
      <c r="E88" s="71">
        <v>14.5</v>
      </c>
      <c r="F88" s="72">
        <f t="shared" ref="F88:F106" si="21">E88-D88</f>
        <v>6.5</v>
      </c>
      <c r="G88" s="102" t="s">
        <v>47</v>
      </c>
      <c r="H88" s="102" t="s">
        <v>47</v>
      </c>
      <c r="I88" s="78">
        <v>0</v>
      </c>
      <c r="J88" s="75" t="s">
        <v>47</v>
      </c>
      <c r="K88" s="75">
        <v>0</v>
      </c>
      <c r="L88" s="76" t="s">
        <v>71</v>
      </c>
      <c r="M88" s="152">
        <f t="shared" ref="M88:M106" si="22">F88*10</f>
        <v>65</v>
      </c>
      <c r="N88" s="122">
        <v>0</v>
      </c>
      <c r="O88" s="155">
        <v>0</v>
      </c>
      <c r="P88" s="159">
        <f t="shared" si="20"/>
        <v>65</v>
      </c>
    </row>
    <row r="89" spans="1:16">
      <c r="C89" s="80" t="s">
        <v>50</v>
      </c>
      <c r="D89" s="81" t="s">
        <v>13</v>
      </c>
      <c r="E89" s="81" t="s">
        <v>13</v>
      </c>
      <c r="F89" s="132">
        <v>0</v>
      </c>
      <c r="G89" s="87" t="s">
        <v>47</v>
      </c>
      <c r="H89" s="87" t="s">
        <v>47</v>
      </c>
      <c r="I89" s="87">
        <v>0</v>
      </c>
      <c r="J89" s="84" t="s">
        <v>47</v>
      </c>
      <c r="K89" s="84">
        <v>0</v>
      </c>
      <c r="L89" s="85" t="s">
        <v>72</v>
      </c>
      <c r="M89" s="153">
        <v>0</v>
      </c>
      <c r="N89" s="125">
        <v>0</v>
      </c>
      <c r="O89" s="160">
        <v>0</v>
      </c>
      <c r="P89" s="161">
        <f t="shared" si="20"/>
        <v>0</v>
      </c>
    </row>
    <row r="90" spans="1:16">
      <c r="C90" s="70" t="s">
        <v>51</v>
      </c>
      <c r="D90" s="71" t="s">
        <v>13</v>
      </c>
      <c r="E90" s="71" t="s">
        <v>13</v>
      </c>
      <c r="F90" s="131">
        <v>0</v>
      </c>
      <c r="G90" s="102" t="s">
        <v>47</v>
      </c>
      <c r="H90" s="102" t="s">
        <v>47</v>
      </c>
      <c r="I90" s="78">
        <v>0</v>
      </c>
      <c r="J90" s="75" t="s">
        <v>47</v>
      </c>
      <c r="K90" s="75">
        <v>0</v>
      </c>
      <c r="L90" s="76" t="s">
        <v>72</v>
      </c>
      <c r="M90" s="152">
        <v>0</v>
      </c>
      <c r="N90" s="122">
        <v>0</v>
      </c>
      <c r="O90" s="155">
        <v>0</v>
      </c>
      <c r="P90" s="159">
        <f t="shared" si="20"/>
        <v>0</v>
      </c>
    </row>
    <row r="91" spans="1:16">
      <c r="C91" s="80" t="s">
        <v>52</v>
      </c>
      <c r="D91" s="81">
        <v>8</v>
      </c>
      <c r="E91" s="81">
        <v>15</v>
      </c>
      <c r="F91" s="82">
        <f t="shared" si="21"/>
        <v>7</v>
      </c>
      <c r="G91" s="87" t="s">
        <v>47</v>
      </c>
      <c r="H91" s="87" t="s">
        <v>47</v>
      </c>
      <c r="I91" s="87">
        <v>0</v>
      </c>
      <c r="J91" s="84" t="s">
        <v>47</v>
      </c>
      <c r="K91" s="84">
        <v>0</v>
      </c>
      <c r="L91" s="85" t="s">
        <v>71</v>
      </c>
      <c r="M91" s="153">
        <f t="shared" si="22"/>
        <v>70</v>
      </c>
      <c r="N91" s="125">
        <v>0</v>
      </c>
      <c r="O91" s="160">
        <v>0</v>
      </c>
      <c r="P91" s="161">
        <f t="shared" si="20"/>
        <v>70</v>
      </c>
    </row>
    <row r="92" spans="1:16">
      <c r="C92" s="70" t="s">
        <v>53</v>
      </c>
      <c r="D92" s="71">
        <v>8</v>
      </c>
      <c r="E92" s="71">
        <v>15</v>
      </c>
      <c r="F92" s="72">
        <f t="shared" si="21"/>
        <v>7</v>
      </c>
      <c r="G92" s="78" t="s">
        <v>47</v>
      </c>
      <c r="H92" s="78" t="s">
        <v>47</v>
      </c>
      <c r="I92" s="78">
        <v>0</v>
      </c>
      <c r="J92" s="75" t="s">
        <v>47</v>
      </c>
      <c r="K92" s="75">
        <v>0</v>
      </c>
      <c r="L92" s="76" t="s">
        <v>71</v>
      </c>
      <c r="M92" s="152">
        <f t="shared" si="22"/>
        <v>70</v>
      </c>
      <c r="N92" s="122">
        <v>0</v>
      </c>
      <c r="O92" s="155">
        <v>0</v>
      </c>
      <c r="P92" s="159">
        <f t="shared" si="20"/>
        <v>70</v>
      </c>
    </row>
    <row r="93" spans="1:16">
      <c r="C93" s="80" t="s">
        <v>54</v>
      </c>
      <c r="D93" s="81">
        <v>8</v>
      </c>
      <c r="E93" s="81">
        <v>14.5</v>
      </c>
      <c r="F93" s="82">
        <f t="shared" si="21"/>
        <v>6.5</v>
      </c>
      <c r="G93" s="87" t="s">
        <v>47</v>
      </c>
      <c r="H93" s="87" t="s">
        <v>47</v>
      </c>
      <c r="I93" s="87">
        <v>0</v>
      </c>
      <c r="J93" s="84" t="s">
        <v>47</v>
      </c>
      <c r="K93" s="84">
        <v>0</v>
      </c>
      <c r="L93" s="85" t="s">
        <v>71</v>
      </c>
      <c r="M93" s="153">
        <f t="shared" si="22"/>
        <v>65</v>
      </c>
      <c r="N93" s="125">
        <v>0</v>
      </c>
      <c r="O93" s="160">
        <v>0</v>
      </c>
      <c r="P93" s="161">
        <f t="shared" si="20"/>
        <v>65</v>
      </c>
    </row>
    <row r="94" spans="1:16">
      <c r="C94" s="70" t="s">
        <v>55</v>
      </c>
      <c r="D94" s="71" t="s">
        <v>13</v>
      </c>
      <c r="E94" s="71" t="s">
        <v>13</v>
      </c>
      <c r="F94" s="131">
        <v>0</v>
      </c>
      <c r="G94" s="102" t="s">
        <v>47</v>
      </c>
      <c r="H94" s="102" t="s">
        <v>47</v>
      </c>
      <c r="I94" s="78">
        <v>0</v>
      </c>
      <c r="J94" s="75" t="s">
        <v>47</v>
      </c>
      <c r="K94" s="75">
        <v>0</v>
      </c>
      <c r="L94" s="76" t="s">
        <v>72</v>
      </c>
      <c r="M94" s="152">
        <v>0</v>
      </c>
      <c r="N94" s="122">
        <v>0</v>
      </c>
      <c r="O94" s="155">
        <v>0</v>
      </c>
      <c r="P94" s="159">
        <f t="shared" si="20"/>
        <v>0</v>
      </c>
    </row>
    <row r="95" spans="1:16">
      <c r="C95" s="80" t="s">
        <v>56</v>
      </c>
      <c r="D95" s="81" t="s">
        <v>13</v>
      </c>
      <c r="E95" s="81" t="s">
        <v>13</v>
      </c>
      <c r="F95" s="132">
        <v>0</v>
      </c>
      <c r="G95" s="87" t="s">
        <v>47</v>
      </c>
      <c r="H95" s="87" t="s">
        <v>47</v>
      </c>
      <c r="I95" s="87">
        <v>0</v>
      </c>
      <c r="J95" s="84" t="s">
        <v>47</v>
      </c>
      <c r="K95" s="84">
        <v>0</v>
      </c>
      <c r="L95" s="85" t="s">
        <v>72</v>
      </c>
      <c r="M95" s="153">
        <v>0</v>
      </c>
      <c r="N95" s="125">
        <v>0</v>
      </c>
      <c r="O95" s="160">
        <v>0</v>
      </c>
      <c r="P95" s="161">
        <f t="shared" si="20"/>
        <v>0</v>
      </c>
    </row>
    <row r="96" spans="1:16">
      <c r="C96" s="70" t="s">
        <v>57</v>
      </c>
      <c r="D96" s="71" t="s">
        <v>13</v>
      </c>
      <c r="E96" s="71" t="s">
        <v>13</v>
      </c>
      <c r="F96" s="131">
        <v>0</v>
      </c>
      <c r="G96" s="78" t="s">
        <v>47</v>
      </c>
      <c r="H96" s="78" t="s">
        <v>47</v>
      </c>
      <c r="I96" s="78">
        <v>0</v>
      </c>
      <c r="J96" s="75" t="s">
        <v>47</v>
      </c>
      <c r="K96" s="75">
        <v>0</v>
      </c>
      <c r="L96" s="76" t="s">
        <v>72</v>
      </c>
      <c r="M96" s="152">
        <v>0</v>
      </c>
      <c r="N96" s="122">
        <v>0</v>
      </c>
      <c r="O96" s="155">
        <v>0</v>
      </c>
      <c r="P96" s="159">
        <f t="shared" si="20"/>
        <v>0</v>
      </c>
    </row>
    <row r="97" spans="2:17">
      <c r="C97" s="80" t="s">
        <v>58</v>
      </c>
      <c r="D97" s="81">
        <v>8</v>
      </c>
      <c r="E97" s="81">
        <v>21.5</v>
      </c>
      <c r="F97" s="82">
        <f t="shared" si="21"/>
        <v>13.5</v>
      </c>
      <c r="G97" s="135">
        <v>0.36805555555555558</v>
      </c>
      <c r="H97" s="135">
        <v>0.58333333333333337</v>
      </c>
      <c r="I97" s="87">
        <v>5.5</v>
      </c>
      <c r="J97" s="84" t="s">
        <v>47</v>
      </c>
      <c r="K97" s="84">
        <v>0</v>
      </c>
      <c r="L97" s="85" t="s">
        <v>48</v>
      </c>
      <c r="M97" s="153">
        <f t="shared" si="22"/>
        <v>135</v>
      </c>
      <c r="N97" s="125">
        <f t="shared" ref="N97" si="23">I97*2</f>
        <v>11</v>
      </c>
      <c r="O97" s="160">
        <v>0</v>
      </c>
      <c r="P97" s="161">
        <f t="shared" si="20"/>
        <v>146</v>
      </c>
    </row>
    <row r="98" spans="2:17">
      <c r="C98" s="70" t="s">
        <v>59</v>
      </c>
      <c r="D98" s="71" t="s">
        <v>13</v>
      </c>
      <c r="E98" s="71" t="s">
        <v>13</v>
      </c>
      <c r="F98" s="131">
        <v>0</v>
      </c>
      <c r="G98" s="102" t="s">
        <v>47</v>
      </c>
      <c r="H98" s="102" t="s">
        <v>47</v>
      </c>
      <c r="I98" s="78">
        <v>0</v>
      </c>
      <c r="J98" s="75" t="s">
        <v>47</v>
      </c>
      <c r="K98" s="75">
        <v>0</v>
      </c>
      <c r="L98" s="76" t="s">
        <v>72</v>
      </c>
      <c r="M98" s="152">
        <v>0</v>
      </c>
      <c r="N98" s="122">
        <v>0</v>
      </c>
      <c r="O98" s="155">
        <v>0</v>
      </c>
      <c r="P98" s="159">
        <f t="shared" si="20"/>
        <v>0</v>
      </c>
    </row>
    <row r="99" spans="2:17">
      <c r="C99" s="80" t="s">
        <v>60</v>
      </c>
      <c r="D99" s="81" t="s">
        <v>13</v>
      </c>
      <c r="E99" s="81" t="s">
        <v>13</v>
      </c>
      <c r="F99" s="132">
        <v>0</v>
      </c>
      <c r="G99" s="87" t="s">
        <v>47</v>
      </c>
      <c r="H99" s="87" t="s">
        <v>47</v>
      </c>
      <c r="I99" s="87">
        <v>0</v>
      </c>
      <c r="J99" s="84" t="s">
        <v>47</v>
      </c>
      <c r="K99" s="84">
        <v>0</v>
      </c>
      <c r="L99" s="85" t="s">
        <v>72</v>
      </c>
      <c r="M99" s="153">
        <v>0</v>
      </c>
      <c r="N99" s="125">
        <v>0</v>
      </c>
      <c r="O99" s="160">
        <v>0</v>
      </c>
      <c r="P99" s="161">
        <f t="shared" si="20"/>
        <v>0</v>
      </c>
    </row>
    <row r="100" spans="2:17">
      <c r="C100" s="70" t="s">
        <v>61</v>
      </c>
      <c r="D100" s="71">
        <v>8</v>
      </c>
      <c r="E100" s="71">
        <v>15</v>
      </c>
      <c r="F100" s="72">
        <f t="shared" si="21"/>
        <v>7</v>
      </c>
      <c r="G100" s="78" t="s">
        <v>47</v>
      </c>
      <c r="H100" s="78" t="s">
        <v>47</v>
      </c>
      <c r="I100" s="78">
        <v>0</v>
      </c>
      <c r="J100" s="75" t="s">
        <v>47</v>
      </c>
      <c r="K100" s="75">
        <v>0</v>
      </c>
      <c r="L100" s="76" t="s">
        <v>71</v>
      </c>
      <c r="M100" s="152">
        <f t="shared" si="22"/>
        <v>70</v>
      </c>
      <c r="N100" s="122">
        <v>0</v>
      </c>
      <c r="O100" s="155">
        <v>0</v>
      </c>
      <c r="P100" s="159">
        <f t="shared" si="20"/>
        <v>70</v>
      </c>
    </row>
    <row r="101" spans="2:17">
      <c r="C101" s="80" t="s">
        <v>62</v>
      </c>
      <c r="D101" s="81" t="s">
        <v>13</v>
      </c>
      <c r="E101" s="81" t="s">
        <v>13</v>
      </c>
      <c r="F101" s="132">
        <v>0</v>
      </c>
      <c r="G101" s="87" t="s">
        <v>47</v>
      </c>
      <c r="H101" s="87" t="s">
        <v>47</v>
      </c>
      <c r="I101" s="87">
        <v>0</v>
      </c>
      <c r="J101" s="84" t="s">
        <v>47</v>
      </c>
      <c r="K101" s="84">
        <v>0</v>
      </c>
      <c r="L101" s="85" t="s">
        <v>72</v>
      </c>
      <c r="M101" s="153">
        <v>0</v>
      </c>
      <c r="N101" s="125">
        <v>0</v>
      </c>
      <c r="O101" s="160">
        <v>0</v>
      </c>
      <c r="P101" s="161">
        <f t="shared" si="20"/>
        <v>0</v>
      </c>
    </row>
    <row r="102" spans="2:17">
      <c r="C102" s="70" t="s">
        <v>63</v>
      </c>
      <c r="D102" s="71" t="s">
        <v>13</v>
      </c>
      <c r="E102" s="71" t="s">
        <v>13</v>
      </c>
      <c r="F102" s="131">
        <v>0</v>
      </c>
      <c r="G102" s="78" t="s">
        <v>47</v>
      </c>
      <c r="H102" s="78" t="s">
        <v>47</v>
      </c>
      <c r="I102" s="78">
        <v>0</v>
      </c>
      <c r="J102" s="75" t="s">
        <v>47</v>
      </c>
      <c r="K102" s="75">
        <v>0</v>
      </c>
      <c r="L102" s="76" t="s">
        <v>72</v>
      </c>
      <c r="M102" s="152">
        <v>0</v>
      </c>
      <c r="N102" s="122">
        <v>0</v>
      </c>
      <c r="O102" s="155">
        <v>0</v>
      </c>
      <c r="P102" s="159">
        <f t="shared" si="20"/>
        <v>0</v>
      </c>
    </row>
    <row r="103" spans="2:17">
      <c r="C103" s="70" t="s">
        <v>63</v>
      </c>
      <c r="D103" s="71" t="s">
        <v>13</v>
      </c>
      <c r="E103" s="71" t="s">
        <v>13</v>
      </c>
      <c r="F103" s="131">
        <v>0</v>
      </c>
      <c r="G103" s="78" t="s">
        <v>47</v>
      </c>
      <c r="H103" s="78" t="s">
        <v>47</v>
      </c>
      <c r="I103" s="78">
        <v>0</v>
      </c>
      <c r="J103" s="75" t="s">
        <v>47</v>
      </c>
      <c r="K103" s="75">
        <v>0</v>
      </c>
      <c r="L103" s="76" t="s">
        <v>72</v>
      </c>
      <c r="M103" s="152">
        <v>0</v>
      </c>
      <c r="N103" s="122">
        <v>0</v>
      </c>
      <c r="O103" s="155">
        <v>0</v>
      </c>
      <c r="P103" s="159">
        <f t="shared" si="20"/>
        <v>0</v>
      </c>
    </row>
    <row r="104" spans="2:17">
      <c r="C104" s="90" t="s">
        <v>65</v>
      </c>
      <c r="D104" s="81" t="s">
        <v>13</v>
      </c>
      <c r="E104" s="81" t="s">
        <v>13</v>
      </c>
      <c r="F104" s="132">
        <v>0</v>
      </c>
      <c r="G104" s="87" t="s">
        <v>47</v>
      </c>
      <c r="H104" s="87" t="s">
        <v>47</v>
      </c>
      <c r="I104" s="87">
        <v>0</v>
      </c>
      <c r="J104" s="84" t="s">
        <v>47</v>
      </c>
      <c r="K104" s="84">
        <v>0</v>
      </c>
      <c r="L104" s="85" t="s">
        <v>72</v>
      </c>
      <c r="M104" s="153">
        <v>0</v>
      </c>
      <c r="N104" s="125">
        <v>0</v>
      </c>
      <c r="O104" s="160">
        <v>0</v>
      </c>
      <c r="P104" s="161">
        <f t="shared" si="20"/>
        <v>0</v>
      </c>
    </row>
    <row r="105" spans="2:17">
      <c r="B105" s="52"/>
      <c r="C105" s="70" t="s">
        <v>66</v>
      </c>
      <c r="D105" s="71" t="s">
        <v>13</v>
      </c>
      <c r="E105" s="71" t="s">
        <v>13</v>
      </c>
      <c r="F105" s="131">
        <v>0</v>
      </c>
      <c r="G105" s="78" t="s">
        <v>47</v>
      </c>
      <c r="H105" s="78" t="s">
        <v>47</v>
      </c>
      <c r="I105" s="78">
        <v>0</v>
      </c>
      <c r="J105" s="75" t="s">
        <v>47</v>
      </c>
      <c r="K105" s="75">
        <v>0</v>
      </c>
      <c r="L105" s="76" t="s">
        <v>72</v>
      </c>
      <c r="M105" s="152">
        <v>0</v>
      </c>
      <c r="N105" s="122">
        <v>0</v>
      </c>
      <c r="O105" s="155">
        <v>0</v>
      </c>
      <c r="P105" s="159">
        <f t="shared" si="20"/>
        <v>0</v>
      </c>
      <c r="Q105" s="108"/>
    </row>
    <row r="106" spans="2:17" ht="15.75" thickBot="1">
      <c r="C106" s="91" t="s">
        <v>69</v>
      </c>
      <c r="D106" s="92">
        <v>8</v>
      </c>
      <c r="E106" s="92">
        <v>15</v>
      </c>
      <c r="F106" s="93">
        <f t="shared" si="21"/>
        <v>7</v>
      </c>
      <c r="G106" s="94" t="s">
        <v>47</v>
      </c>
      <c r="H106" s="94" t="s">
        <v>47</v>
      </c>
      <c r="I106" s="94">
        <v>0</v>
      </c>
      <c r="J106" s="95" t="s">
        <v>47</v>
      </c>
      <c r="K106" s="95">
        <v>0</v>
      </c>
      <c r="L106" s="96" t="s">
        <v>71</v>
      </c>
      <c r="M106" s="154">
        <f t="shared" si="22"/>
        <v>70</v>
      </c>
      <c r="N106" s="162">
        <v>0</v>
      </c>
      <c r="O106" s="163">
        <v>0</v>
      </c>
      <c r="P106" s="164">
        <f t="shared" si="20"/>
        <v>70</v>
      </c>
    </row>
    <row r="107" spans="2:17" ht="15.75" thickBot="1">
      <c r="F107" s="99"/>
      <c r="M107" s="126">
        <f>SUM(M87:M106)</f>
        <v>615</v>
      </c>
      <c r="N107" s="127">
        <f t="shared" ref="N107:O107" si="24">SUM(N87:N106)</f>
        <v>11</v>
      </c>
      <c r="O107" s="128">
        <f t="shared" si="24"/>
        <v>0</v>
      </c>
      <c r="P107" s="147">
        <f>SUM(P87:P106)</f>
        <v>626</v>
      </c>
    </row>
    <row r="108" spans="2:17" ht="15.75" thickBot="1"/>
    <row r="109" spans="2:17" ht="15.75" thickBot="1">
      <c r="C109" s="487" t="s">
        <v>76</v>
      </c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9"/>
    </row>
    <row r="110" spans="2:17" ht="21" customHeight="1" thickBot="1">
      <c r="C110" s="470" t="s">
        <v>36</v>
      </c>
      <c r="D110" s="472" t="s">
        <v>37</v>
      </c>
      <c r="E110" s="473"/>
      <c r="F110" s="470" t="s">
        <v>38</v>
      </c>
      <c r="G110" s="474" t="s">
        <v>39</v>
      </c>
      <c r="H110" s="475"/>
      <c r="I110" s="476" t="s">
        <v>38</v>
      </c>
      <c r="J110" s="478" t="s">
        <v>40</v>
      </c>
      <c r="K110" s="478" t="s">
        <v>38</v>
      </c>
      <c r="L110" s="486" t="s">
        <v>41</v>
      </c>
      <c r="M110" s="482" t="s">
        <v>42</v>
      </c>
      <c r="N110" s="483"/>
      <c r="O110" s="484"/>
      <c r="P110" s="486" t="s">
        <v>43</v>
      </c>
    </row>
    <row r="111" spans="2:17" ht="15.75" thickBot="1">
      <c r="C111" s="471"/>
      <c r="D111" s="55" t="s">
        <v>44</v>
      </c>
      <c r="E111" s="56" t="s">
        <v>45</v>
      </c>
      <c r="F111" s="471"/>
      <c r="G111" s="117" t="s">
        <v>44</v>
      </c>
      <c r="H111" s="57" t="s">
        <v>45</v>
      </c>
      <c r="I111" s="477"/>
      <c r="J111" s="479"/>
      <c r="K111" s="479"/>
      <c r="L111" s="481"/>
      <c r="M111" s="58">
        <v>12</v>
      </c>
      <c r="N111" s="59">
        <v>2</v>
      </c>
      <c r="O111" s="60">
        <v>2</v>
      </c>
      <c r="P111" s="481"/>
    </row>
    <row r="112" spans="2:17">
      <c r="B112" s="52"/>
      <c r="C112" s="62" t="s">
        <v>46</v>
      </c>
      <c r="D112" s="63">
        <v>8</v>
      </c>
      <c r="E112" s="63">
        <v>15</v>
      </c>
      <c r="F112" s="64">
        <f>E112-D112</f>
        <v>7</v>
      </c>
      <c r="G112" s="65" t="s">
        <v>47</v>
      </c>
      <c r="H112" s="65" t="s">
        <v>47</v>
      </c>
      <c r="I112" s="65">
        <v>0</v>
      </c>
      <c r="J112" s="66" t="s">
        <v>47</v>
      </c>
      <c r="K112" s="66">
        <v>0</v>
      </c>
      <c r="L112" s="67" t="s">
        <v>71</v>
      </c>
      <c r="M112" s="151">
        <f>F112*12</f>
        <v>84</v>
      </c>
      <c r="N112" s="156">
        <v>0</v>
      </c>
      <c r="O112" s="157">
        <v>0</v>
      </c>
      <c r="P112" s="158">
        <f t="shared" ref="P112:P131" si="25">SUM(M112:O112)</f>
        <v>84</v>
      </c>
    </row>
    <row r="113" spans="3:16">
      <c r="C113" s="70" t="s">
        <v>49</v>
      </c>
      <c r="D113" s="71" t="s">
        <v>13</v>
      </c>
      <c r="E113" s="71" t="s">
        <v>13</v>
      </c>
      <c r="F113" s="131">
        <v>0</v>
      </c>
      <c r="G113" s="102" t="s">
        <v>47</v>
      </c>
      <c r="H113" s="102" t="s">
        <v>47</v>
      </c>
      <c r="I113" s="78">
        <v>0</v>
      </c>
      <c r="J113" s="75" t="s">
        <v>47</v>
      </c>
      <c r="K113" s="75">
        <v>0</v>
      </c>
      <c r="L113" s="76" t="s">
        <v>72</v>
      </c>
      <c r="M113" s="152">
        <v>0</v>
      </c>
      <c r="N113" s="122">
        <v>0</v>
      </c>
      <c r="O113" s="155">
        <v>0</v>
      </c>
      <c r="P113" s="159">
        <f t="shared" si="25"/>
        <v>0</v>
      </c>
    </row>
    <row r="114" spans="3:16">
      <c r="C114" s="80" t="s">
        <v>50</v>
      </c>
      <c r="D114" s="81" t="s">
        <v>13</v>
      </c>
      <c r="E114" s="81" t="s">
        <v>13</v>
      </c>
      <c r="F114" s="132">
        <v>0</v>
      </c>
      <c r="G114" s="87" t="s">
        <v>47</v>
      </c>
      <c r="H114" s="87" t="s">
        <v>47</v>
      </c>
      <c r="I114" s="87">
        <v>0</v>
      </c>
      <c r="J114" s="84" t="s">
        <v>47</v>
      </c>
      <c r="K114" s="84">
        <v>0</v>
      </c>
      <c r="L114" s="85" t="s">
        <v>72</v>
      </c>
      <c r="M114" s="153">
        <v>0</v>
      </c>
      <c r="N114" s="125">
        <v>0</v>
      </c>
      <c r="O114" s="160">
        <v>0</v>
      </c>
      <c r="P114" s="161">
        <f t="shared" si="25"/>
        <v>0</v>
      </c>
    </row>
    <row r="115" spans="3:16">
      <c r="C115" s="70" t="s">
        <v>51</v>
      </c>
      <c r="D115" s="71" t="s">
        <v>13</v>
      </c>
      <c r="E115" s="71" t="s">
        <v>13</v>
      </c>
      <c r="F115" s="131">
        <v>0</v>
      </c>
      <c r="G115" s="102" t="s">
        <v>47</v>
      </c>
      <c r="H115" s="102" t="s">
        <v>47</v>
      </c>
      <c r="I115" s="78">
        <v>0</v>
      </c>
      <c r="J115" s="75" t="s">
        <v>47</v>
      </c>
      <c r="K115" s="75">
        <v>0</v>
      </c>
      <c r="L115" s="76" t="s">
        <v>72</v>
      </c>
      <c r="M115" s="152">
        <v>0</v>
      </c>
      <c r="N115" s="122">
        <v>0</v>
      </c>
      <c r="O115" s="155">
        <v>0</v>
      </c>
      <c r="P115" s="159">
        <f t="shared" si="25"/>
        <v>0</v>
      </c>
    </row>
    <row r="116" spans="3:16">
      <c r="C116" s="80" t="s">
        <v>52</v>
      </c>
      <c r="D116" s="81">
        <v>8</v>
      </c>
      <c r="E116" s="81">
        <v>15</v>
      </c>
      <c r="F116" s="82">
        <f t="shared" ref="F116:F131" si="26">E116-D116</f>
        <v>7</v>
      </c>
      <c r="G116" s="87" t="s">
        <v>47</v>
      </c>
      <c r="H116" s="87" t="s">
        <v>47</v>
      </c>
      <c r="I116" s="87">
        <v>0</v>
      </c>
      <c r="J116" s="84" t="s">
        <v>47</v>
      </c>
      <c r="K116" s="84">
        <v>0</v>
      </c>
      <c r="L116" s="85" t="s">
        <v>71</v>
      </c>
      <c r="M116" s="153">
        <f t="shared" ref="M116:M131" si="27">F116*12</f>
        <v>84</v>
      </c>
      <c r="N116" s="125">
        <v>0</v>
      </c>
      <c r="O116" s="160">
        <v>0</v>
      </c>
      <c r="P116" s="161">
        <f t="shared" si="25"/>
        <v>84</v>
      </c>
    </row>
    <row r="117" spans="3:16">
      <c r="C117" s="70" t="s">
        <v>53</v>
      </c>
      <c r="D117" s="71">
        <v>8</v>
      </c>
      <c r="E117" s="71">
        <v>15</v>
      </c>
      <c r="F117" s="72">
        <f t="shared" si="26"/>
        <v>7</v>
      </c>
      <c r="G117" s="78" t="s">
        <v>47</v>
      </c>
      <c r="H117" s="78" t="s">
        <v>47</v>
      </c>
      <c r="I117" s="78">
        <v>0</v>
      </c>
      <c r="J117" s="75" t="s">
        <v>47</v>
      </c>
      <c r="K117" s="75">
        <v>0</v>
      </c>
      <c r="L117" s="76" t="s">
        <v>71</v>
      </c>
      <c r="M117" s="152">
        <f t="shared" si="27"/>
        <v>84</v>
      </c>
      <c r="N117" s="122">
        <v>0</v>
      </c>
      <c r="O117" s="155">
        <v>0</v>
      </c>
      <c r="P117" s="159">
        <f t="shared" si="25"/>
        <v>84</v>
      </c>
    </row>
    <row r="118" spans="3:16">
      <c r="C118" s="80" t="s">
        <v>54</v>
      </c>
      <c r="D118" s="81">
        <v>8</v>
      </c>
      <c r="E118" s="81">
        <v>14.5</v>
      </c>
      <c r="F118" s="82">
        <f t="shared" si="26"/>
        <v>6.5</v>
      </c>
      <c r="G118" s="87" t="s">
        <v>47</v>
      </c>
      <c r="H118" s="87" t="s">
        <v>47</v>
      </c>
      <c r="I118" s="87">
        <v>0</v>
      </c>
      <c r="J118" s="84" t="s">
        <v>47</v>
      </c>
      <c r="K118" s="84">
        <v>0</v>
      </c>
      <c r="L118" s="85" t="s">
        <v>71</v>
      </c>
      <c r="M118" s="153">
        <f t="shared" si="27"/>
        <v>78</v>
      </c>
      <c r="N118" s="125">
        <v>0</v>
      </c>
      <c r="O118" s="160">
        <v>0</v>
      </c>
      <c r="P118" s="161">
        <f t="shared" si="25"/>
        <v>78</v>
      </c>
    </row>
    <row r="119" spans="3:16">
      <c r="C119" s="70" t="s">
        <v>55</v>
      </c>
      <c r="D119" s="71" t="s">
        <v>13</v>
      </c>
      <c r="E119" s="71" t="s">
        <v>13</v>
      </c>
      <c r="F119" s="131">
        <v>0</v>
      </c>
      <c r="G119" s="102" t="s">
        <v>47</v>
      </c>
      <c r="H119" s="102" t="s">
        <v>47</v>
      </c>
      <c r="I119" s="78">
        <v>0</v>
      </c>
      <c r="J119" s="75" t="s">
        <v>47</v>
      </c>
      <c r="K119" s="75">
        <v>0</v>
      </c>
      <c r="L119" s="76" t="s">
        <v>72</v>
      </c>
      <c r="M119" s="152">
        <v>0</v>
      </c>
      <c r="N119" s="122">
        <v>0</v>
      </c>
      <c r="O119" s="155">
        <v>0</v>
      </c>
      <c r="P119" s="159">
        <f t="shared" si="25"/>
        <v>0</v>
      </c>
    </row>
    <row r="120" spans="3:16">
      <c r="C120" s="80" t="s">
        <v>56</v>
      </c>
      <c r="D120" s="81" t="s">
        <v>13</v>
      </c>
      <c r="E120" s="81" t="s">
        <v>13</v>
      </c>
      <c r="F120" s="132">
        <v>0</v>
      </c>
      <c r="G120" s="87" t="s">
        <v>47</v>
      </c>
      <c r="H120" s="87" t="s">
        <v>47</v>
      </c>
      <c r="I120" s="87">
        <v>0</v>
      </c>
      <c r="J120" s="84" t="s">
        <v>47</v>
      </c>
      <c r="K120" s="84">
        <v>0</v>
      </c>
      <c r="L120" s="85" t="s">
        <v>72</v>
      </c>
      <c r="M120" s="153">
        <v>0</v>
      </c>
      <c r="N120" s="125">
        <v>0</v>
      </c>
      <c r="O120" s="160">
        <v>0</v>
      </c>
      <c r="P120" s="161">
        <f t="shared" si="25"/>
        <v>0</v>
      </c>
    </row>
    <row r="121" spans="3:16">
      <c r="C121" s="70" t="s">
        <v>57</v>
      </c>
      <c r="D121" s="71" t="s">
        <v>13</v>
      </c>
      <c r="E121" s="71" t="s">
        <v>13</v>
      </c>
      <c r="F121" s="131">
        <v>0</v>
      </c>
      <c r="G121" s="78" t="s">
        <v>47</v>
      </c>
      <c r="H121" s="78" t="s">
        <v>47</v>
      </c>
      <c r="I121" s="78">
        <v>0</v>
      </c>
      <c r="J121" s="75" t="s">
        <v>47</v>
      </c>
      <c r="K121" s="75">
        <v>0</v>
      </c>
      <c r="L121" s="76" t="s">
        <v>72</v>
      </c>
      <c r="M121" s="152">
        <v>0</v>
      </c>
      <c r="N121" s="122">
        <v>0</v>
      </c>
      <c r="O121" s="155">
        <v>0</v>
      </c>
      <c r="P121" s="159">
        <f t="shared" si="25"/>
        <v>0</v>
      </c>
    </row>
    <row r="122" spans="3:16">
      <c r="C122" s="80" t="s">
        <v>58</v>
      </c>
      <c r="D122" s="81">
        <v>8</v>
      </c>
      <c r="E122" s="81">
        <v>21.5</v>
      </c>
      <c r="F122" s="82">
        <f t="shared" si="26"/>
        <v>13.5</v>
      </c>
      <c r="G122" s="135">
        <v>0.36805555555555558</v>
      </c>
      <c r="H122" s="135">
        <v>0.58333333333333337</v>
      </c>
      <c r="I122" s="87">
        <v>5.5</v>
      </c>
      <c r="J122" s="84" t="s">
        <v>47</v>
      </c>
      <c r="K122" s="84">
        <v>0</v>
      </c>
      <c r="L122" s="85" t="s">
        <v>48</v>
      </c>
      <c r="M122" s="153">
        <f t="shared" si="27"/>
        <v>162</v>
      </c>
      <c r="N122" s="125">
        <f t="shared" ref="N122" si="28">I122*2</f>
        <v>11</v>
      </c>
      <c r="O122" s="160">
        <v>0</v>
      </c>
      <c r="P122" s="161">
        <f t="shared" si="25"/>
        <v>173</v>
      </c>
    </row>
    <row r="123" spans="3:16">
      <c r="C123" s="70" t="s">
        <v>59</v>
      </c>
      <c r="D123" s="71" t="s">
        <v>13</v>
      </c>
      <c r="E123" s="71" t="s">
        <v>13</v>
      </c>
      <c r="F123" s="131">
        <v>0</v>
      </c>
      <c r="G123" s="102" t="s">
        <v>47</v>
      </c>
      <c r="H123" s="102" t="s">
        <v>47</v>
      </c>
      <c r="I123" s="78">
        <v>0</v>
      </c>
      <c r="J123" s="75" t="s">
        <v>47</v>
      </c>
      <c r="K123" s="75">
        <v>0</v>
      </c>
      <c r="L123" s="76" t="s">
        <v>72</v>
      </c>
      <c r="M123" s="152">
        <v>0</v>
      </c>
      <c r="N123" s="122">
        <v>0</v>
      </c>
      <c r="O123" s="155">
        <v>0</v>
      </c>
      <c r="P123" s="159">
        <f t="shared" si="25"/>
        <v>0</v>
      </c>
    </row>
    <row r="124" spans="3:16">
      <c r="C124" s="80" t="s">
        <v>60</v>
      </c>
      <c r="D124" s="81" t="s">
        <v>13</v>
      </c>
      <c r="E124" s="81" t="s">
        <v>13</v>
      </c>
      <c r="F124" s="132">
        <v>0</v>
      </c>
      <c r="G124" s="87" t="s">
        <v>47</v>
      </c>
      <c r="H124" s="87" t="s">
        <v>47</v>
      </c>
      <c r="I124" s="87">
        <v>0</v>
      </c>
      <c r="J124" s="84" t="s">
        <v>47</v>
      </c>
      <c r="K124" s="84">
        <v>0</v>
      </c>
      <c r="L124" s="85" t="s">
        <v>72</v>
      </c>
      <c r="M124" s="153">
        <v>0</v>
      </c>
      <c r="N124" s="125">
        <v>0</v>
      </c>
      <c r="O124" s="160">
        <v>0</v>
      </c>
      <c r="P124" s="161">
        <f t="shared" si="25"/>
        <v>0</v>
      </c>
    </row>
    <row r="125" spans="3:16">
      <c r="C125" s="70" t="s">
        <v>61</v>
      </c>
      <c r="D125" s="71">
        <v>8</v>
      </c>
      <c r="E125" s="71">
        <v>15</v>
      </c>
      <c r="F125" s="72">
        <f t="shared" si="26"/>
        <v>7</v>
      </c>
      <c r="G125" s="78" t="s">
        <v>47</v>
      </c>
      <c r="H125" s="78" t="s">
        <v>47</v>
      </c>
      <c r="I125" s="78">
        <v>0</v>
      </c>
      <c r="J125" s="75" t="s">
        <v>47</v>
      </c>
      <c r="K125" s="75">
        <v>0</v>
      </c>
      <c r="L125" s="76" t="s">
        <v>71</v>
      </c>
      <c r="M125" s="152">
        <f t="shared" si="27"/>
        <v>84</v>
      </c>
      <c r="N125" s="122">
        <v>0</v>
      </c>
      <c r="O125" s="155">
        <v>0</v>
      </c>
      <c r="P125" s="159">
        <f t="shared" si="25"/>
        <v>84</v>
      </c>
    </row>
    <row r="126" spans="3:16">
      <c r="C126" s="80" t="s">
        <v>62</v>
      </c>
      <c r="D126" s="81" t="s">
        <v>13</v>
      </c>
      <c r="E126" s="81" t="s">
        <v>13</v>
      </c>
      <c r="F126" s="132">
        <v>0</v>
      </c>
      <c r="G126" s="87" t="s">
        <v>47</v>
      </c>
      <c r="H126" s="87" t="s">
        <v>47</v>
      </c>
      <c r="I126" s="87">
        <v>0</v>
      </c>
      <c r="J126" s="84" t="s">
        <v>47</v>
      </c>
      <c r="K126" s="84">
        <v>0</v>
      </c>
      <c r="L126" s="85" t="s">
        <v>72</v>
      </c>
      <c r="M126" s="153">
        <v>0</v>
      </c>
      <c r="N126" s="125">
        <v>0</v>
      </c>
      <c r="O126" s="160">
        <v>0</v>
      </c>
      <c r="P126" s="161">
        <f t="shared" si="25"/>
        <v>0</v>
      </c>
    </row>
    <row r="127" spans="3:16">
      <c r="C127" s="70" t="s">
        <v>63</v>
      </c>
      <c r="D127" s="71" t="s">
        <v>13</v>
      </c>
      <c r="E127" s="71" t="s">
        <v>13</v>
      </c>
      <c r="F127" s="131">
        <v>0</v>
      </c>
      <c r="G127" s="78" t="s">
        <v>47</v>
      </c>
      <c r="H127" s="78" t="s">
        <v>47</v>
      </c>
      <c r="I127" s="78">
        <v>0</v>
      </c>
      <c r="J127" s="75" t="s">
        <v>47</v>
      </c>
      <c r="K127" s="75">
        <v>0</v>
      </c>
      <c r="L127" s="76" t="s">
        <v>72</v>
      </c>
      <c r="M127" s="152">
        <v>0</v>
      </c>
      <c r="N127" s="122">
        <v>0</v>
      </c>
      <c r="O127" s="155">
        <v>0</v>
      </c>
      <c r="P127" s="159">
        <f t="shared" si="25"/>
        <v>0</v>
      </c>
    </row>
    <row r="128" spans="3:16">
      <c r="C128" s="70" t="s">
        <v>63</v>
      </c>
      <c r="D128" s="71" t="s">
        <v>13</v>
      </c>
      <c r="E128" s="71" t="s">
        <v>13</v>
      </c>
      <c r="F128" s="131">
        <v>0</v>
      </c>
      <c r="G128" s="78" t="s">
        <v>47</v>
      </c>
      <c r="H128" s="78" t="s">
        <v>47</v>
      </c>
      <c r="I128" s="78">
        <v>0</v>
      </c>
      <c r="J128" s="75" t="s">
        <v>47</v>
      </c>
      <c r="K128" s="75">
        <v>0</v>
      </c>
      <c r="L128" s="76" t="s">
        <v>72</v>
      </c>
      <c r="M128" s="152">
        <v>0</v>
      </c>
      <c r="N128" s="122">
        <v>0</v>
      </c>
      <c r="O128" s="155">
        <v>0</v>
      </c>
      <c r="P128" s="159">
        <f t="shared" si="25"/>
        <v>0</v>
      </c>
    </row>
    <row r="129" spans="3:17">
      <c r="C129" s="90" t="s">
        <v>65</v>
      </c>
      <c r="D129" s="81" t="s">
        <v>13</v>
      </c>
      <c r="E129" s="81" t="s">
        <v>13</v>
      </c>
      <c r="F129" s="132">
        <v>0</v>
      </c>
      <c r="G129" s="87" t="s">
        <v>47</v>
      </c>
      <c r="H129" s="87" t="s">
        <v>47</v>
      </c>
      <c r="I129" s="87">
        <v>0</v>
      </c>
      <c r="J129" s="84" t="s">
        <v>47</v>
      </c>
      <c r="K129" s="84">
        <v>0</v>
      </c>
      <c r="L129" s="85" t="s">
        <v>72</v>
      </c>
      <c r="M129" s="153">
        <v>0</v>
      </c>
      <c r="N129" s="125">
        <v>0</v>
      </c>
      <c r="O129" s="160">
        <v>0</v>
      </c>
      <c r="P129" s="161">
        <f t="shared" si="25"/>
        <v>0</v>
      </c>
    </row>
    <row r="130" spans="3:17">
      <c r="C130" s="70" t="s">
        <v>66</v>
      </c>
      <c r="D130" s="71" t="s">
        <v>13</v>
      </c>
      <c r="E130" s="71" t="s">
        <v>13</v>
      </c>
      <c r="F130" s="131">
        <v>0</v>
      </c>
      <c r="G130" s="78" t="s">
        <v>47</v>
      </c>
      <c r="H130" s="78" t="s">
        <v>47</v>
      </c>
      <c r="I130" s="78">
        <v>0</v>
      </c>
      <c r="J130" s="75" t="s">
        <v>47</v>
      </c>
      <c r="K130" s="75">
        <v>0</v>
      </c>
      <c r="L130" s="76" t="s">
        <v>72</v>
      </c>
      <c r="M130" s="152">
        <v>0</v>
      </c>
      <c r="N130" s="122">
        <v>0</v>
      </c>
      <c r="O130" s="155">
        <v>0</v>
      </c>
      <c r="P130" s="159">
        <f t="shared" si="25"/>
        <v>0</v>
      </c>
      <c r="Q130" s="108"/>
    </row>
    <row r="131" spans="3:17" ht="15.75" thickBot="1">
      <c r="C131" s="91" t="s">
        <v>69</v>
      </c>
      <c r="D131" s="92">
        <v>8</v>
      </c>
      <c r="E131" s="92">
        <v>15</v>
      </c>
      <c r="F131" s="93">
        <f t="shared" si="26"/>
        <v>7</v>
      </c>
      <c r="G131" s="94" t="s">
        <v>47</v>
      </c>
      <c r="H131" s="94" t="s">
        <v>47</v>
      </c>
      <c r="I131" s="94">
        <v>0</v>
      </c>
      <c r="J131" s="95" t="s">
        <v>47</v>
      </c>
      <c r="K131" s="95">
        <v>0</v>
      </c>
      <c r="L131" s="96" t="s">
        <v>71</v>
      </c>
      <c r="M131" s="154">
        <f t="shared" si="27"/>
        <v>84</v>
      </c>
      <c r="N131" s="162">
        <v>0</v>
      </c>
      <c r="O131" s="163">
        <v>0</v>
      </c>
      <c r="P131" s="164">
        <f t="shared" si="25"/>
        <v>84</v>
      </c>
    </row>
    <row r="132" spans="3:17" ht="15.75" thickBot="1">
      <c r="F132" s="99"/>
      <c r="M132" s="126">
        <f>SUM(M112:M131)</f>
        <v>660</v>
      </c>
      <c r="N132" s="127">
        <f t="shared" ref="N132:O132" si="29">SUM(N112:N131)</f>
        <v>11</v>
      </c>
      <c r="O132" s="128">
        <f t="shared" si="29"/>
        <v>0</v>
      </c>
      <c r="P132" s="165">
        <f>SUM(P112:P131)</f>
        <v>671</v>
      </c>
    </row>
    <row r="133" spans="3:17" ht="15.75" thickBot="1"/>
    <row r="134" spans="3:17" ht="15.75" customHeight="1" thickBot="1">
      <c r="C134" s="467" t="s">
        <v>77</v>
      </c>
      <c r="D134" s="468"/>
      <c r="E134" s="468"/>
      <c r="F134" s="468"/>
      <c r="G134" s="468"/>
      <c r="H134" s="468"/>
      <c r="I134" s="468"/>
      <c r="J134" s="468"/>
      <c r="K134" s="468"/>
      <c r="L134" s="468"/>
      <c r="M134" s="468"/>
      <c r="N134" s="468"/>
      <c r="O134" s="468"/>
      <c r="P134" s="469"/>
    </row>
    <row r="135" spans="3:17" ht="23.25" customHeight="1" thickBot="1">
      <c r="C135" s="470" t="s">
        <v>36</v>
      </c>
      <c r="D135" s="472" t="s">
        <v>37</v>
      </c>
      <c r="E135" s="473"/>
      <c r="F135" s="470" t="s">
        <v>38</v>
      </c>
      <c r="G135" s="474" t="s">
        <v>39</v>
      </c>
      <c r="H135" s="475"/>
      <c r="I135" s="476" t="s">
        <v>38</v>
      </c>
      <c r="J135" s="478" t="s">
        <v>40</v>
      </c>
      <c r="K135" s="478" t="s">
        <v>38</v>
      </c>
      <c r="L135" s="486" t="s">
        <v>41</v>
      </c>
      <c r="M135" s="482" t="s">
        <v>42</v>
      </c>
      <c r="N135" s="483"/>
      <c r="O135" s="484"/>
      <c r="P135" s="486" t="s">
        <v>43</v>
      </c>
    </row>
    <row r="136" spans="3:17" ht="15.75" thickBot="1">
      <c r="C136" s="471"/>
      <c r="D136" s="55" t="s">
        <v>44</v>
      </c>
      <c r="E136" s="56" t="s">
        <v>45</v>
      </c>
      <c r="F136" s="471"/>
      <c r="G136" s="117" t="s">
        <v>44</v>
      </c>
      <c r="H136" s="57" t="s">
        <v>45</v>
      </c>
      <c r="I136" s="477"/>
      <c r="J136" s="479"/>
      <c r="K136" s="479"/>
      <c r="L136" s="481"/>
      <c r="M136" s="58">
        <v>42</v>
      </c>
      <c r="N136" s="59">
        <v>9</v>
      </c>
      <c r="O136" s="60">
        <v>10</v>
      </c>
      <c r="P136" s="481"/>
    </row>
    <row r="137" spans="3:17">
      <c r="C137" s="62" t="s">
        <v>46</v>
      </c>
      <c r="D137" s="63">
        <v>8</v>
      </c>
      <c r="E137" s="63">
        <v>20.5</v>
      </c>
      <c r="F137" s="64">
        <f>E137-D137</f>
        <v>12.5</v>
      </c>
      <c r="G137" s="65" t="s">
        <v>47</v>
      </c>
      <c r="H137" s="65" t="s">
        <v>47</v>
      </c>
      <c r="I137" s="65">
        <v>0</v>
      </c>
      <c r="J137" s="66" t="s">
        <v>47</v>
      </c>
      <c r="K137" s="66">
        <v>0</v>
      </c>
      <c r="L137" s="67" t="s">
        <v>71</v>
      </c>
      <c r="M137" s="151">
        <f>F137*42</f>
        <v>525</v>
      </c>
      <c r="N137" s="65">
        <f>I137*9</f>
        <v>0</v>
      </c>
      <c r="O137" s="66">
        <v>0</v>
      </c>
      <c r="P137" s="143">
        <f t="shared" ref="P137:P156" si="30">SUM(M137:O137)</f>
        <v>525</v>
      </c>
    </row>
    <row r="138" spans="3:17">
      <c r="C138" s="70" t="s">
        <v>49</v>
      </c>
      <c r="D138" s="71">
        <v>8</v>
      </c>
      <c r="E138" s="71">
        <v>21.5</v>
      </c>
      <c r="F138" s="72">
        <f t="shared" ref="F138:F145" si="31">E138-D138</f>
        <v>13.5</v>
      </c>
      <c r="G138" s="102" t="s">
        <v>47</v>
      </c>
      <c r="H138" s="102" t="s">
        <v>47</v>
      </c>
      <c r="I138" s="78">
        <v>0</v>
      </c>
      <c r="J138" s="75" t="s">
        <v>47</v>
      </c>
      <c r="K138" s="75">
        <v>0</v>
      </c>
      <c r="L138" s="76" t="s">
        <v>71</v>
      </c>
      <c r="M138" s="152">
        <f t="shared" ref="M138:M156" si="32">F138*42</f>
        <v>567</v>
      </c>
      <c r="N138" s="78">
        <f t="shared" ref="N138:N154" si="33">I138*9</f>
        <v>0</v>
      </c>
      <c r="O138" s="75">
        <v>0</v>
      </c>
      <c r="P138" s="144">
        <f t="shared" si="30"/>
        <v>567</v>
      </c>
    </row>
    <row r="139" spans="3:17">
      <c r="C139" s="80" t="s">
        <v>50</v>
      </c>
      <c r="D139" s="81">
        <v>8</v>
      </c>
      <c r="E139" s="81">
        <v>21.5</v>
      </c>
      <c r="F139" s="82">
        <f t="shared" si="31"/>
        <v>13.5</v>
      </c>
      <c r="G139" s="83">
        <v>9</v>
      </c>
      <c r="H139" s="83">
        <v>13</v>
      </c>
      <c r="I139" s="125">
        <f>H139-G139</f>
        <v>4</v>
      </c>
      <c r="J139" s="84" t="s">
        <v>47</v>
      </c>
      <c r="K139" s="84">
        <v>0</v>
      </c>
      <c r="L139" s="85" t="s">
        <v>48</v>
      </c>
      <c r="M139" s="153">
        <f t="shared" si="32"/>
        <v>567</v>
      </c>
      <c r="N139" s="125">
        <f t="shared" si="33"/>
        <v>36</v>
      </c>
      <c r="O139" s="84">
        <v>0</v>
      </c>
      <c r="P139" s="145">
        <f t="shared" si="30"/>
        <v>603</v>
      </c>
    </row>
    <row r="140" spans="3:17">
      <c r="C140" s="70" t="s">
        <v>51</v>
      </c>
      <c r="D140" s="71">
        <v>8</v>
      </c>
      <c r="E140" s="71">
        <v>21.5</v>
      </c>
      <c r="F140" s="72">
        <f t="shared" si="31"/>
        <v>13.5</v>
      </c>
      <c r="G140" s="73">
        <v>8.5</v>
      </c>
      <c r="H140" s="73">
        <v>14</v>
      </c>
      <c r="I140" s="122">
        <v>5.5</v>
      </c>
      <c r="J140" s="75" t="s">
        <v>47</v>
      </c>
      <c r="K140" s="75">
        <v>0</v>
      </c>
      <c r="L140" s="76" t="s">
        <v>48</v>
      </c>
      <c r="M140" s="152">
        <f t="shared" si="32"/>
        <v>567</v>
      </c>
      <c r="N140" s="122">
        <f t="shared" si="33"/>
        <v>49.5</v>
      </c>
      <c r="O140" s="75">
        <v>0</v>
      </c>
      <c r="P140" s="144">
        <f t="shared" si="30"/>
        <v>616.5</v>
      </c>
    </row>
    <row r="141" spans="3:17">
      <c r="C141" s="80" t="s">
        <v>52</v>
      </c>
      <c r="D141" s="81">
        <v>8</v>
      </c>
      <c r="E141" s="81">
        <v>21.5</v>
      </c>
      <c r="F141" s="82">
        <f t="shared" si="31"/>
        <v>13.5</v>
      </c>
      <c r="G141" s="83">
        <v>8.5</v>
      </c>
      <c r="H141" s="83">
        <v>14</v>
      </c>
      <c r="I141" s="125">
        <v>5.5</v>
      </c>
      <c r="J141" s="84" t="s">
        <v>47</v>
      </c>
      <c r="K141" s="84">
        <v>0</v>
      </c>
      <c r="L141" s="85" t="s">
        <v>48</v>
      </c>
      <c r="M141" s="153">
        <f t="shared" si="32"/>
        <v>567</v>
      </c>
      <c r="N141" s="125">
        <f t="shared" si="33"/>
        <v>49.5</v>
      </c>
      <c r="O141" s="84">
        <v>0</v>
      </c>
      <c r="P141" s="145">
        <f t="shared" si="30"/>
        <v>616.5</v>
      </c>
    </row>
    <row r="142" spans="3:17">
      <c r="C142" s="70" t="s">
        <v>53</v>
      </c>
      <c r="D142" s="71">
        <v>8</v>
      </c>
      <c r="E142" s="71">
        <v>21.5</v>
      </c>
      <c r="F142" s="72">
        <f t="shared" si="31"/>
        <v>13.5</v>
      </c>
      <c r="G142" s="74">
        <v>8.5</v>
      </c>
      <c r="H142" s="74">
        <v>14</v>
      </c>
      <c r="I142" s="122">
        <v>5.5</v>
      </c>
      <c r="J142" s="75" t="s">
        <v>47</v>
      </c>
      <c r="K142" s="75">
        <v>0</v>
      </c>
      <c r="L142" s="76" t="s">
        <v>48</v>
      </c>
      <c r="M142" s="152">
        <f t="shared" si="32"/>
        <v>567</v>
      </c>
      <c r="N142" s="122">
        <f t="shared" si="33"/>
        <v>49.5</v>
      </c>
      <c r="O142" s="75">
        <v>0</v>
      </c>
      <c r="P142" s="144">
        <f t="shared" si="30"/>
        <v>616.5</v>
      </c>
    </row>
    <row r="143" spans="3:17">
      <c r="C143" s="80" t="s">
        <v>54</v>
      </c>
      <c r="D143" s="81">
        <v>8</v>
      </c>
      <c r="E143" s="81">
        <v>21.5</v>
      </c>
      <c r="F143" s="82">
        <f t="shared" si="31"/>
        <v>13.5</v>
      </c>
      <c r="G143" s="83">
        <v>9</v>
      </c>
      <c r="H143" s="83">
        <v>13</v>
      </c>
      <c r="I143" s="125">
        <v>4</v>
      </c>
      <c r="J143" s="84" t="s">
        <v>47</v>
      </c>
      <c r="K143" s="84">
        <v>0</v>
      </c>
      <c r="L143" s="85" t="s">
        <v>48</v>
      </c>
      <c r="M143" s="153">
        <f t="shared" si="32"/>
        <v>567</v>
      </c>
      <c r="N143" s="125">
        <f t="shared" si="33"/>
        <v>36</v>
      </c>
      <c r="O143" s="84">
        <v>0</v>
      </c>
      <c r="P143" s="145">
        <f t="shared" si="30"/>
        <v>603</v>
      </c>
    </row>
    <row r="144" spans="3:17">
      <c r="C144" s="70" t="s">
        <v>55</v>
      </c>
      <c r="D144" s="71">
        <v>8</v>
      </c>
      <c r="E144" s="71">
        <v>21.5</v>
      </c>
      <c r="F144" s="72">
        <f t="shared" si="31"/>
        <v>13.5</v>
      </c>
      <c r="G144" s="74">
        <v>9</v>
      </c>
      <c r="H144" s="74">
        <v>13</v>
      </c>
      <c r="I144" s="122">
        <v>4</v>
      </c>
      <c r="J144" s="75" t="s">
        <v>47</v>
      </c>
      <c r="K144" s="75">
        <v>0</v>
      </c>
      <c r="L144" s="76" t="s">
        <v>48</v>
      </c>
      <c r="M144" s="152">
        <f t="shared" si="32"/>
        <v>567</v>
      </c>
      <c r="N144" s="122">
        <f t="shared" si="33"/>
        <v>36</v>
      </c>
      <c r="O144" s="75">
        <v>0</v>
      </c>
      <c r="P144" s="144">
        <f t="shared" si="30"/>
        <v>603</v>
      </c>
    </row>
    <row r="145" spans="3:17">
      <c r="C145" s="80" t="s">
        <v>56</v>
      </c>
      <c r="D145" s="81">
        <v>8</v>
      </c>
      <c r="E145" s="81">
        <v>21.5</v>
      </c>
      <c r="F145" s="82">
        <f t="shared" si="31"/>
        <v>13.5</v>
      </c>
      <c r="G145" s="83">
        <v>8.5</v>
      </c>
      <c r="H145" s="83">
        <v>14</v>
      </c>
      <c r="I145" s="125">
        <v>5.5</v>
      </c>
      <c r="J145" s="84" t="s">
        <v>47</v>
      </c>
      <c r="K145" s="84">
        <v>0</v>
      </c>
      <c r="L145" s="85" t="s">
        <v>48</v>
      </c>
      <c r="M145" s="153">
        <f t="shared" si="32"/>
        <v>567</v>
      </c>
      <c r="N145" s="125">
        <f t="shared" si="33"/>
        <v>49.5</v>
      </c>
      <c r="O145" s="84">
        <v>0</v>
      </c>
      <c r="P145" s="145">
        <f t="shared" si="30"/>
        <v>616.5</v>
      </c>
    </row>
    <row r="146" spans="3:17">
      <c r="C146" s="70" t="s">
        <v>57</v>
      </c>
      <c r="D146" s="71" t="s">
        <v>13</v>
      </c>
      <c r="E146" s="71" t="s">
        <v>13</v>
      </c>
      <c r="F146" s="72">
        <v>0</v>
      </c>
      <c r="G146" s="102" t="s">
        <v>47</v>
      </c>
      <c r="H146" s="102" t="s">
        <v>47</v>
      </c>
      <c r="I146" s="78">
        <v>0</v>
      </c>
      <c r="J146" s="75" t="s">
        <v>47</v>
      </c>
      <c r="K146" s="75">
        <v>0</v>
      </c>
      <c r="L146" s="76" t="s">
        <v>48</v>
      </c>
      <c r="M146" s="103">
        <v>0</v>
      </c>
      <c r="N146" s="78">
        <v>0</v>
      </c>
      <c r="O146" s="75">
        <v>0</v>
      </c>
      <c r="P146" s="79">
        <f t="shared" si="30"/>
        <v>0</v>
      </c>
    </row>
    <row r="147" spans="3:17">
      <c r="C147" s="80" t="s">
        <v>58</v>
      </c>
      <c r="D147" s="81">
        <v>8</v>
      </c>
      <c r="E147" s="81">
        <v>21.5</v>
      </c>
      <c r="F147" s="82">
        <f t="shared" ref="F147:F154" si="34">E147-D147</f>
        <v>13.5</v>
      </c>
      <c r="G147" s="83">
        <v>8.5</v>
      </c>
      <c r="H147" s="83">
        <v>14</v>
      </c>
      <c r="I147" s="125">
        <v>5.5</v>
      </c>
      <c r="J147" s="84" t="s">
        <v>47</v>
      </c>
      <c r="K147" s="84">
        <v>0</v>
      </c>
      <c r="L147" s="85" t="s">
        <v>48</v>
      </c>
      <c r="M147" s="153">
        <f t="shared" si="32"/>
        <v>567</v>
      </c>
      <c r="N147" s="125">
        <f t="shared" si="33"/>
        <v>49.5</v>
      </c>
      <c r="O147" s="84">
        <v>0</v>
      </c>
      <c r="P147" s="145">
        <f t="shared" si="30"/>
        <v>616.5</v>
      </c>
    </row>
    <row r="148" spans="3:17">
      <c r="C148" s="70" t="s">
        <v>59</v>
      </c>
      <c r="D148" s="71">
        <v>8</v>
      </c>
      <c r="E148" s="71">
        <v>21.5</v>
      </c>
      <c r="F148" s="72">
        <f t="shared" si="34"/>
        <v>13.5</v>
      </c>
      <c r="G148" s="74">
        <v>9</v>
      </c>
      <c r="H148" s="74">
        <v>13</v>
      </c>
      <c r="I148" s="122">
        <v>4</v>
      </c>
      <c r="J148" s="75" t="s">
        <v>47</v>
      </c>
      <c r="K148" s="75">
        <v>0</v>
      </c>
      <c r="L148" s="76" t="s">
        <v>48</v>
      </c>
      <c r="M148" s="152">
        <f t="shared" si="32"/>
        <v>567</v>
      </c>
      <c r="N148" s="122">
        <f t="shared" si="33"/>
        <v>36</v>
      </c>
      <c r="O148" s="75">
        <v>0</v>
      </c>
      <c r="P148" s="144">
        <f t="shared" si="30"/>
        <v>603</v>
      </c>
    </row>
    <row r="149" spans="3:17">
      <c r="C149" s="80" t="s">
        <v>60</v>
      </c>
      <c r="D149" s="81">
        <v>8</v>
      </c>
      <c r="E149" s="81">
        <v>21.5</v>
      </c>
      <c r="F149" s="82">
        <f t="shared" si="34"/>
        <v>13.5</v>
      </c>
      <c r="G149" s="83">
        <v>8.5</v>
      </c>
      <c r="H149" s="83">
        <v>14</v>
      </c>
      <c r="I149" s="125">
        <v>5.5</v>
      </c>
      <c r="J149" s="84" t="s">
        <v>47</v>
      </c>
      <c r="K149" s="84">
        <v>0</v>
      </c>
      <c r="L149" s="85" t="s">
        <v>48</v>
      </c>
      <c r="M149" s="153">
        <f t="shared" si="32"/>
        <v>567</v>
      </c>
      <c r="N149" s="125">
        <f t="shared" si="33"/>
        <v>49.5</v>
      </c>
      <c r="O149" s="84">
        <v>0</v>
      </c>
      <c r="P149" s="145">
        <f t="shared" si="30"/>
        <v>616.5</v>
      </c>
    </row>
    <row r="150" spans="3:17">
      <c r="C150" s="70" t="s">
        <v>61</v>
      </c>
      <c r="D150" s="71">
        <v>8</v>
      </c>
      <c r="E150" s="71">
        <v>21.5</v>
      </c>
      <c r="F150" s="72">
        <f t="shared" si="34"/>
        <v>13.5</v>
      </c>
      <c r="G150" s="74">
        <v>9</v>
      </c>
      <c r="H150" s="74">
        <v>13</v>
      </c>
      <c r="I150" s="122">
        <v>4</v>
      </c>
      <c r="J150" s="75" t="s">
        <v>47</v>
      </c>
      <c r="K150" s="75">
        <v>0</v>
      </c>
      <c r="L150" s="76" t="s">
        <v>48</v>
      </c>
      <c r="M150" s="152">
        <f t="shared" si="32"/>
        <v>567</v>
      </c>
      <c r="N150" s="122">
        <f t="shared" si="33"/>
        <v>36</v>
      </c>
      <c r="O150" s="75">
        <v>0</v>
      </c>
      <c r="P150" s="144">
        <f t="shared" si="30"/>
        <v>603</v>
      </c>
    </row>
    <row r="151" spans="3:17">
      <c r="C151" s="80" t="s">
        <v>62</v>
      </c>
      <c r="D151" s="81">
        <v>8</v>
      </c>
      <c r="E151" s="81">
        <v>21.5</v>
      </c>
      <c r="F151" s="82">
        <f t="shared" si="34"/>
        <v>13.5</v>
      </c>
      <c r="G151" s="83">
        <v>8.5</v>
      </c>
      <c r="H151" s="83">
        <v>14</v>
      </c>
      <c r="I151" s="125">
        <v>5.5</v>
      </c>
      <c r="J151" s="84" t="s">
        <v>47</v>
      </c>
      <c r="K151" s="84">
        <v>0</v>
      </c>
      <c r="L151" s="85" t="s">
        <v>48</v>
      </c>
      <c r="M151" s="153">
        <f t="shared" si="32"/>
        <v>567</v>
      </c>
      <c r="N151" s="125">
        <f t="shared" si="33"/>
        <v>49.5</v>
      </c>
      <c r="O151" s="84">
        <v>0</v>
      </c>
      <c r="P151" s="145">
        <f t="shared" si="30"/>
        <v>616.5</v>
      </c>
    </row>
    <row r="152" spans="3:17">
      <c r="C152" s="70" t="s">
        <v>63</v>
      </c>
      <c r="D152" s="71">
        <v>8</v>
      </c>
      <c r="E152" s="71">
        <v>21.5</v>
      </c>
      <c r="F152" s="89">
        <f t="shared" si="34"/>
        <v>13.5</v>
      </c>
      <c r="G152" s="74">
        <v>8</v>
      </c>
      <c r="H152" s="74">
        <v>22.5</v>
      </c>
      <c r="I152" s="122">
        <v>14.5</v>
      </c>
      <c r="J152" s="75" t="s">
        <v>64</v>
      </c>
      <c r="K152" s="75">
        <v>6.5</v>
      </c>
      <c r="L152" s="76" t="s">
        <v>48</v>
      </c>
      <c r="M152" s="152">
        <f t="shared" si="32"/>
        <v>567</v>
      </c>
      <c r="N152" s="122">
        <f t="shared" si="33"/>
        <v>130.5</v>
      </c>
      <c r="O152" s="155">
        <f t="shared" ref="O152:O153" si="35">K152*10</f>
        <v>65</v>
      </c>
      <c r="P152" s="144">
        <f t="shared" si="30"/>
        <v>762.5</v>
      </c>
    </row>
    <row r="153" spans="3:17">
      <c r="C153" s="70" t="s">
        <v>63</v>
      </c>
      <c r="D153" s="71">
        <v>8</v>
      </c>
      <c r="E153" s="71">
        <v>21.5</v>
      </c>
      <c r="F153" s="89">
        <f t="shared" si="34"/>
        <v>13.5</v>
      </c>
      <c r="G153" s="74">
        <v>8</v>
      </c>
      <c r="H153" s="74">
        <v>22.5</v>
      </c>
      <c r="I153" s="122">
        <v>14.5</v>
      </c>
      <c r="J153" s="75" t="s">
        <v>64</v>
      </c>
      <c r="K153" s="75">
        <v>6.5</v>
      </c>
      <c r="L153" s="76" t="s">
        <v>48</v>
      </c>
      <c r="M153" s="152">
        <f t="shared" si="32"/>
        <v>567</v>
      </c>
      <c r="N153" s="122">
        <f t="shared" si="33"/>
        <v>130.5</v>
      </c>
      <c r="O153" s="155">
        <f t="shared" si="35"/>
        <v>65</v>
      </c>
      <c r="P153" s="144">
        <f t="shared" si="30"/>
        <v>762.5</v>
      </c>
    </row>
    <row r="154" spans="3:17">
      <c r="C154" s="90" t="s">
        <v>65</v>
      </c>
      <c r="D154" s="81">
        <v>8</v>
      </c>
      <c r="E154" s="81">
        <v>21.5</v>
      </c>
      <c r="F154" s="82">
        <f t="shared" si="34"/>
        <v>13.5</v>
      </c>
      <c r="G154" s="83">
        <v>9</v>
      </c>
      <c r="H154" s="83">
        <v>13</v>
      </c>
      <c r="I154" s="125">
        <v>4</v>
      </c>
      <c r="J154" s="84" t="s">
        <v>47</v>
      </c>
      <c r="K154" s="84">
        <v>0</v>
      </c>
      <c r="L154" s="85" t="s">
        <v>48</v>
      </c>
      <c r="M154" s="153">
        <f t="shared" si="32"/>
        <v>567</v>
      </c>
      <c r="N154" s="125">
        <f t="shared" si="33"/>
        <v>36</v>
      </c>
      <c r="O154" s="84">
        <v>0</v>
      </c>
      <c r="P154" s="145">
        <f t="shared" si="30"/>
        <v>603</v>
      </c>
    </row>
    <row r="155" spans="3:17">
      <c r="C155" s="70" t="s">
        <v>66</v>
      </c>
      <c r="D155" s="71" t="s">
        <v>67</v>
      </c>
      <c r="E155" s="71" t="s">
        <v>68</v>
      </c>
      <c r="F155" s="89">
        <v>4.5</v>
      </c>
      <c r="G155" s="78" t="s">
        <v>47</v>
      </c>
      <c r="H155" s="78" t="s">
        <v>47</v>
      </c>
      <c r="I155" s="78">
        <v>0</v>
      </c>
      <c r="J155" s="75" t="s">
        <v>47</v>
      </c>
      <c r="K155" s="75">
        <v>0</v>
      </c>
      <c r="L155" s="76" t="s">
        <v>48</v>
      </c>
      <c r="M155" s="152">
        <f t="shared" si="32"/>
        <v>189</v>
      </c>
      <c r="N155" s="78">
        <v>0</v>
      </c>
      <c r="O155" s="75">
        <v>0</v>
      </c>
      <c r="P155" s="144">
        <f t="shared" si="30"/>
        <v>189</v>
      </c>
      <c r="Q155" s="111"/>
    </row>
    <row r="156" spans="3:17" ht="15.75" thickBot="1">
      <c r="C156" s="91" t="s">
        <v>69</v>
      </c>
      <c r="D156" s="92">
        <v>8</v>
      </c>
      <c r="E156" s="92">
        <v>21.5</v>
      </c>
      <c r="F156" s="93">
        <f t="shared" ref="F156" si="36">E156-D156</f>
        <v>13.5</v>
      </c>
      <c r="G156" s="94" t="s">
        <v>47</v>
      </c>
      <c r="H156" s="94" t="s">
        <v>47</v>
      </c>
      <c r="I156" s="94">
        <v>0</v>
      </c>
      <c r="J156" s="95" t="s">
        <v>47</v>
      </c>
      <c r="K156" s="95">
        <v>0</v>
      </c>
      <c r="L156" s="96" t="s">
        <v>48</v>
      </c>
      <c r="M156" s="154">
        <f t="shared" si="32"/>
        <v>567</v>
      </c>
      <c r="N156" s="94">
        <v>0</v>
      </c>
      <c r="O156" s="95">
        <v>0</v>
      </c>
      <c r="P156" s="146">
        <f t="shared" si="30"/>
        <v>567</v>
      </c>
    </row>
    <row r="157" spans="3:17" ht="15.75" thickBot="1">
      <c r="F157" s="99"/>
      <c r="M157" s="126">
        <f>SUM(M137:M156)</f>
        <v>10353</v>
      </c>
      <c r="N157" s="127">
        <f t="shared" ref="N157:O157" si="37">SUM(N137:N156)</f>
        <v>823.5</v>
      </c>
      <c r="O157" s="128">
        <f t="shared" si="37"/>
        <v>130</v>
      </c>
      <c r="P157" s="165">
        <f>SUM(P137:P156)</f>
        <v>11306.5</v>
      </c>
    </row>
    <row r="158" spans="3:17" ht="15.75" thickBot="1"/>
    <row r="159" spans="3:17" ht="15.75" customHeight="1" thickBot="1">
      <c r="C159" s="467" t="s">
        <v>79</v>
      </c>
      <c r="D159" s="468"/>
      <c r="E159" s="468"/>
      <c r="F159" s="468"/>
      <c r="G159" s="468"/>
      <c r="H159" s="468"/>
      <c r="I159" s="468"/>
      <c r="J159" s="468"/>
      <c r="K159" s="468"/>
      <c r="L159" s="468"/>
      <c r="M159" s="468"/>
      <c r="N159" s="468"/>
      <c r="O159" s="468"/>
      <c r="P159" s="469"/>
    </row>
    <row r="160" spans="3:17" ht="22.5" customHeight="1" thickBot="1">
      <c r="C160" s="470" t="s">
        <v>36</v>
      </c>
      <c r="D160" s="472" t="s">
        <v>37</v>
      </c>
      <c r="E160" s="473"/>
      <c r="F160" s="470" t="s">
        <v>38</v>
      </c>
      <c r="G160" s="474" t="s">
        <v>39</v>
      </c>
      <c r="H160" s="475"/>
      <c r="I160" s="476" t="s">
        <v>38</v>
      </c>
      <c r="J160" s="478" t="s">
        <v>40</v>
      </c>
      <c r="K160" s="478" t="s">
        <v>38</v>
      </c>
      <c r="L160" s="486" t="s">
        <v>41</v>
      </c>
      <c r="M160" s="490" t="s">
        <v>42</v>
      </c>
      <c r="N160" s="491"/>
      <c r="O160" s="492"/>
      <c r="P160" s="493" t="s">
        <v>43</v>
      </c>
    </row>
    <row r="161" spans="3:16" ht="15.75" thickBot="1">
      <c r="C161" s="471"/>
      <c r="D161" s="55" t="s">
        <v>44</v>
      </c>
      <c r="E161" s="56" t="s">
        <v>45</v>
      </c>
      <c r="F161" s="471"/>
      <c r="G161" s="117" t="s">
        <v>44</v>
      </c>
      <c r="H161" s="57" t="s">
        <v>45</v>
      </c>
      <c r="I161" s="477"/>
      <c r="J161" s="479"/>
      <c r="K161" s="479"/>
      <c r="L161" s="481"/>
      <c r="M161" s="166">
        <v>5</v>
      </c>
      <c r="N161" s="167">
        <v>1</v>
      </c>
      <c r="O161" s="168">
        <v>1</v>
      </c>
      <c r="P161" s="494"/>
    </row>
    <row r="162" spans="3:16">
      <c r="C162" s="62" t="s">
        <v>46</v>
      </c>
      <c r="D162" s="63">
        <v>8</v>
      </c>
      <c r="E162" s="63">
        <v>15</v>
      </c>
      <c r="F162" s="64">
        <f t="shared" ref="F162:F181" si="38">E162-D162</f>
        <v>7</v>
      </c>
      <c r="G162" s="65" t="s">
        <v>47</v>
      </c>
      <c r="H162" s="65" t="s">
        <v>47</v>
      </c>
      <c r="I162" s="65">
        <v>0</v>
      </c>
      <c r="J162" s="66" t="s">
        <v>47</v>
      </c>
      <c r="K162" s="66">
        <v>0</v>
      </c>
      <c r="L162" s="67" t="s">
        <v>71</v>
      </c>
      <c r="M162" s="151">
        <f>F162*5</f>
        <v>35</v>
      </c>
      <c r="N162" s="156">
        <v>0</v>
      </c>
      <c r="O162" s="157">
        <v>0</v>
      </c>
      <c r="P162" s="158">
        <f t="shared" ref="P162:P181" si="39">SUM(M162:O162)</f>
        <v>35</v>
      </c>
    </row>
    <row r="163" spans="3:16">
      <c r="C163" s="70" t="s">
        <v>49</v>
      </c>
      <c r="D163" s="71" t="s">
        <v>13</v>
      </c>
      <c r="E163" s="71" t="s">
        <v>13</v>
      </c>
      <c r="F163" s="72">
        <v>0</v>
      </c>
      <c r="G163" s="102" t="s">
        <v>47</v>
      </c>
      <c r="H163" s="102" t="s">
        <v>47</v>
      </c>
      <c r="I163" s="78">
        <v>0</v>
      </c>
      <c r="J163" s="75" t="s">
        <v>47</v>
      </c>
      <c r="K163" s="75">
        <v>0</v>
      </c>
      <c r="L163" s="76" t="s">
        <v>72</v>
      </c>
      <c r="M163" s="169">
        <v>0</v>
      </c>
      <c r="N163" s="170">
        <v>0</v>
      </c>
      <c r="O163" s="171">
        <v>0</v>
      </c>
      <c r="P163" s="172">
        <f t="shared" si="39"/>
        <v>0</v>
      </c>
    </row>
    <row r="164" spans="3:16">
      <c r="C164" s="80" t="s">
        <v>50</v>
      </c>
      <c r="D164" s="81" t="s">
        <v>13</v>
      </c>
      <c r="E164" s="81" t="s">
        <v>13</v>
      </c>
      <c r="F164" s="82">
        <v>0</v>
      </c>
      <c r="G164" s="87" t="s">
        <v>47</v>
      </c>
      <c r="H164" s="87" t="s">
        <v>47</v>
      </c>
      <c r="I164" s="87">
        <v>0</v>
      </c>
      <c r="J164" s="84" t="s">
        <v>47</v>
      </c>
      <c r="K164" s="84">
        <v>0</v>
      </c>
      <c r="L164" s="85" t="s">
        <v>72</v>
      </c>
      <c r="M164" s="153">
        <v>0</v>
      </c>
      <c r="N164" s="125">
        <v>0</v>
      </c>
      <c r="O164" s="160">
        <v>0</v>
      </c>
      <c r="P164" s="161">
        <f t="shared" si="39"/>
        <v>0</v>
      </c>
    </row>
    <row r="165" spans="3:16">
      <c r="C165" s="70" t="s">
        <v>51</v>
      </c>
      <c r="D165" s="71" t="s">
        <v>13</v>
      </c>
      <c r="E165" s="71" t="s">
        <v>13</v>
      </c>
      <c r="F165" s="72">
        <v>0</v>
      </c>
      <c r="G165" s="102" t="s">
        <v>47</v>
      </c>
      <c r="H165" s="102" t="s">
        <v>47</v>
      </c>
      <c r="I165" s="78">
        <v>0</v>
      </c>
      <c r="J165" s="75" t="s">
        <v>47</v>
      </c>
      <c r="K165" s="75">
        <v>0</v>
      </c>
      <c r="L165" s="76" t="s">
        <v>72</v>
      </c>
      <c r="M165" s="169">
        <v>0</v>
      </c>
      <c r="N165" s="170">
        <v>0</v>
      </c>
      <c r="O165" s="171">
        <v>0</v>
      </c>
      <c r="P165" s="172">
        <f t="shared" si="39"/>
        <v>0</v>
      </c>
    </row>
    <row r="166" spans="3:16">
      <c r="C166" s="80" t="s">
        <v>52</v>
      </c>
      <c r="D166" s="81">
        <v>8</v>
      </c>
      <c r="E166" s="81">
        <v>15</v>
      </c>
      <c r="F166" s="82">
        <f t="shared" si="38"/>
        <v>7</v>
      </c>
      <c r="G166" s="87" t="s">
        <v>47</v>
      </c>
      <c r="H166" s="87" t="s">
        <v>47</v>
      </c>
      <c r="I166" s="87">
        <v>0</v>
      </c>
      <c r="J166" s="84" t="s">
        <v>47</v>
      </c>
      <c r="K166" s="84">
        <v>0</v>
      </c>
      <c r="L166" s="85" t="s">
        <v>71</v>
      </c>
      <c r="M166" s="153">
        <f t="shared" ref="M166:M181" si="40">F166*5</f>
        <v>35</v>
      </c>
      <c r="N166" s="125">
        <v>0</v>
      </c>
      <c r="O166" s="160">
        <v>0</v>
      </c>
      <c r="P166" s="161">
        <f t="shared" si="39"/>
        <v>35</v>
      </c>
    </row>
    <row r="167" spans="3:16">
      <c r="C167" s="70" t="s">
        <v>53</v>
      </c>
      <c r="D167" s="71">
        <v>8</v>
      </c>
      <c r="E167" s="71">
        <v>15</v>
      </c>
      <c r="F167" s="72">
        <f t="shared" si="38"/>
        <v>7</v>
      </c>
      <c r="G167" s="78" t="s">
        <v>47</v>
      </c>
      <c r="H167" s="78" t="s">
        <v>47</v>
      </c>
      <c r="I167" s="78">
        <v>0</v>
      </c>
      <c r="J167" s="75" t="s">
        <v>47</v>
      </c>
      <c r="K167" s="75">
        <v>0</v>
      </c>
      <c r="L167" s="76" t="s">
        <v>71</v>
      </c>
      <c r="M167" s="169">
        <f t="shared" si="40"/>
        <v>35</v>
      </c>
      <c r="N167" s="170">
        <v>0</v>
      </c>
      <c r="O167" s="171">
        <v>0</v>
      </c>
      <c r="P167" s="172">
        <f t="shared" si="39"/>
        <v>35</v>
      </c>
    </row>
    <row r="168" spans="3:16">
      <c r="C168" s="80" t="s">
        <v>54</v>
      </c>
      <c r="D168" s="81">
        <v>8</v>
      </c>
      <c r="E168" s="81">
        <v>14.5</v>
      </c>
      <c r="F168" s="82">
        <f t="shared" si="38"/>
        <v>6.5</v>
      </c>
      <c r="G168" s="87" t="s">
        <v>47</v>
      </c>
      <c r="H168" s="87" t="s">
        <v>47</v>
      </c>
      <c r="I168" s="87">
        <v>0</v>
      </c>
      <c r="J168" s="84" t="s">
        <v>47</v>
      </c>
      <c r="K168" s="84">
        <v>0</v>
      </c>
      <c r="L168" s="85" t="s">
        <v>71</v>
      </c>
      <c r="M168" s="153">
        <f t="shared" si="40"/>
        <v>32.5</v>
      </c>
      <c r="N168" s="125">
        <v>0</v>
      </c>
      <c r="O168" s="160">
        <v>0</v>
      </c>
      <c r="P168" s="161">
        <f t="shared" si="39"/>
        <v>32.5</v>
      </c>
    </row>
    <row r="169" spans="3:16">
      <c r="C169" s="70" t="s">
        <v>55</v>
      </c>
      <c r="D169" s="71" t="s">
        <v>13</v>
      </c>
      <c r="E169" s="71" t="s">
        <v>13</v>
      </c>
      <c r="F169" s="72">
        <v>0</v>
      </c>
      <c r="G169" s="102" t="s">
        <v>47</v>
      </c>
      <c r="H169" s="102" t="s">
        <v>47</v>
      </c>
      <c r="I169" s="78">
        <v>0</v>
      </c>
      <c r="J169" s="75" t="s">
        <v>47</v>
      </c>
      <c r="K169" s="75">
        <v>0</v>
      </c>
      <c r="L169" s="76" t="s">
        <v>72</v>
      </c>
      <c r="M169" s="169">
        <v>0</v>
      </c>
      <c r="N169" s="170">
        <v>0</v>
      </c>
      <c r="O169" s="171">
        <v>0</v>
      </c>
      <c r="P169" s="172">
        <f t="shared" si="39"/>
        <v>0</v>
      </c>
    </row>
    <row r="170" spans="3:16">
      <c r="C170" s="80" t="s">
        <v>56</v>
      </c>
      <c r="D170" s="81" t="s">
        <v>13</v>
      </c>
      <c r="E170" s="81" t="s">
        <v>13</v>
      </c>
      <c r="F170" s="82">
        <v>0</v>
      </c>
      <c r="G170" s="87" t="s">
        <v>47</v>
      </c>
      <c r="H170" s="87" t="s">
        <v>47</v>
      </c>
      <c r="I170" s="87">
        <v>0</v>
      </c>
      <c r="J170" s="84" t="s">
        <v>47</v>
      </c>
      <c r="K170" s="84">
        <v>0</v>
      </c>
      <c r="L170" s="85" t="s">
        <v>72</v>
      </c>
      <c r="M170" s="153">
        <v>0</v>
      </c>
      <c r="N170" s="125">
        <v>0</v>
      </c>
      <c r="O170" s="160">
        <v>0</v>
      </c>
      <c r="P170" s="161">
        <f t="shared" si="39"/>
        <v>0</v>
      </c>
    </row>
    <row r="171" spans="3:16">
      <c r="C171" s="70" t="s">
        <v>57</v>
      </c>
      <c r="D171" s="71" t="s">
        <v>13</v>
      </c>
      <c r="E171" s="71" t="s">
        <v>13</v>
      </c>
      <c r="F171" s="72">
        <v>0</v>
      </c>
      <c r="G171" s="78" t="s">
        <v>47</v>
      </c>
      <c r="H171" s="78" t="s">
        <v>47</v>
      </c>
      <c r="I171" s="78">
        <v>0</v>
      </c>
      <c r="J171" s="75" t="s">
        <v>47</v>
      </c>
      <c r="K171" s="75">
        <v>0</v>
      </c>
      <c r="L171" s="76" t="s">
        <v>72</v>
      </c>
      <c r="M171" s="169">
        <v>0</v>
      </c>
      <c r="N171" s="170">
        <v>0</v>
      </c>
      <c r="O171" s="171">
        <v>0</v>
      </c>
      <c r="P171" s="172">
        <f t="shared" si="39"/>
        <v>0</v>
      </c>
    </row>
    <row r="172" spans="3:16">
      <c r="C172" s="80" t="s">
        <v>58</v>
      </c>
      <c r="D172" s="81">
        <v>8</v>
      </c>
      <c r="E172" s="81">
        <v>21.5</v>
      </c>
      <c r="F172" s="82">
        <f t="shared" si="38"/>
        <v>13.5</v>
      </c>
      <c r="G172" s="83">
        <v>8.5</v>
      </c>
      <c r="H172" s="83">
        <v>14</v>
      </c>
      <c r="I172" s="87">
        <v>5.5</v>
      </c>
      <c r="J172" s="84" t="s">
        <v>47</v>
      </c>
      <c r="K172" s="84">
        <v>0</v>
      </c>
      <c r="L172" s="85" t="s">
        <v>48</v>
      </c>
      <c r="M172" s="153">
        <f t="shared" si="40"/>
        <v>67.5</v>
      </c>
      <c r="N172" s="125">
        <f>I172*1</f>
        <v>5.5</v>
      </c>
      <c r="O172" s="160">
        <v>0</v>
      </c>
      <c r="P172" s="161">
        <f t="shared" si="39"/>
        <v>73</v>
      </c>
    </row>
    <row r="173" spans="3:16">
      <c r="C173" s="70" t="s">
        <v>59</v>
      </c>
      <c r="D173" s="71" t="s">
        <v>13</v>
      </c>
      <c r="E173" s="71" t="s">
        <v>13</v>
      </c>
      <c r="F173" s="72">
        <v>0</v>
      </c>
      <c r="G173" s="102" t="s">
        <v>47</v>
      </c>
      <c r="H173" s="102" t="s">
        <v>47</v>
      </c>
      <c r="I173" s="78">
        <v>0</v>
      </c>
      <c r="J173" s="75" t="s">
        <v>47</v>
      </c>
      <c r="K173" s="75">
        <v>0</v>
      </c>
      <c r="L173" s="76" t="s">
        <v>72</v>
      </c>
      <c r="M173" s="169">
        <v>0</v>
      </c>
      <c r="N173" s="170">
        <v>0</v>
      </c>
      <c r="O173" s="171">
        <v>0</v>
      </c>
      <c r="P173" s="172">
        <f t="shared" si="39"/>
        <v>0</v>
      </c>
    </row>
    <row r="174" spans="3:16">
      <c r="C174" s="80" t="s">
        <v>60</v>
      </c>
      <c r="D174" s="81" t="s">
        <v>13</v>
      </c>
      <c r="E174" s="81" t="s">
        <v>13</v>
      </c>
      <c r="F174" s="82">
        <v>0</v>
      </c>
      <c r="G174" s="87" t="s">
        <v>47</v>
      </c>
      <c r="H174" s="87" t="s">
        <v>47</v>
      </c>
      <c r="I174" s="87">
        <v>0</v>
      </c>
      <c r="J174" s="84" t="s">
        <v>47</v>
      </c>
      <c r="K174" s="84">
        <v>0</v>
      </c>
      <c r="L174" s="85" t="s">
        <v>72</v>
      </c>
      <c r="M174" s="153">
        <v>0</v>
      </c>
      <c r="N174" s="125">
        <v>0</v>
      </c>
      <c r="O174" s="160">
        <v>0</v>
      </c>
      <c r="P174" s="161">
        <f t="shared" si="39"/>
        <v>0</v>
      </c>
    </row>
    <row r="175" spans="3:16">
      <c r="C175" s="70" t="s">
        <v>61</v>
      </c>
      <c r="D175" s="71">
        <v>8</v>
      </c>
      <c r="E175" s="71">
        <v>15</v>
      </c>
      <c r="F175" s="72">
        <f t="shared" si="38"/>
        <v>7</v>
      </c>
      <c r="G175" s="78" t="s">
        <v>47</v>
      </c>
      <c r="H175" s="78" t="s">
        <v>47</v>
      </c>
      <c r="I175" s="78">
        <v>0</v>
      </c>
      <c r="J175" s="75" t="s">
        <v>47</v>
      </c>
      <c r="K175" s="75">
        <v>0</v>
      </c>
      <c r="L175" s="76" t="s">
        <v>71</v>
      </c>
      <c r="M175" s="169">
        <f t="shared" si="40"/>
        <v>35</v>
      </c>
      <c r="N175" s="170">
        <v>0</v>
      </c>
      <c r="O175" s="171">
        <v>0</v>
      </c>
      <c r="P175" s="172">
        <f t="shared" si="39"/>
        <v>35</v>
      </c>
    </row>
    <row r="176" spans="3:16">
      <c r="C176" s="80" t="s">
        <v>62</v>
      </c>
      <c r="D176" s="81" t="s">
        <v>13</v>
      </c>
      <c r="E176" s="81" t="s">
        <v>13</v>
      </c>
      <c r="F176" s="82">
        <v>0</v>
      </c>
      <c r="G176" s="87" t="s">
        <v>47</v>
      </c>
      <c r="H176" s="87" t="s">
        <v>47</v>
      </c>
      <c r="I176" s="87">
        <v>0</v>
      </c>
      <c r="J176" s="84" t="s">
        <v>47</v>
      </c>
      <c r="K176" s="84">
        <v>0</v>
      </c>
      <c r="L176" s="85" t="s">
        <v>72</v>
      </c>
      <c r="M176" s="153">
        <v>0</v>
      </c>
      <c r="N176" s="125">
        <v>0</v>
      </c>
      <c r="O176" s="160">
        <v>0</v>
      </c>
      <c r="P176" s="161">
        <f t="shared" si="39"/>
        <v>0</v>
      </c>
    </row>
    <row r="177" spans="3:17">
      <c r="C177" s="70" t="s">
        <v>63</v>
      </c>
      <c r="D177" s="71" t="s">
        <v>13</v>
      </c>
      <c r="E177" s="71" t="s">
        <v>13</v>
      </c>
      <c r="F177" s="89">
        <v>0</v>
      </c>
      <c r="G177" s="78" t="s">
        <v>47</v>
      </c>
      <c r="H177" s="78" t="s">
        <v>47</v>
      </c>
      <c r="I177" s="78">
        <v>0</v>
      </c>
      <c r="J177" s="75" t="s">
        <v>47</v>
      </c>
      <c r="K177" s="75">
        <v>0</v>
      </c>
      <c r="L177" s="76" t="s">
        <v>72</v>
      </c>
      <c r="M177" s="169">
        <v>0</v>
      </c>
      <c r="N177" s="170">
        <v>0</v>
      </c>
      <c r="O177" s="171">
        <v>0</v>
      </c>
      <c r="P177" s="172">
        <f t="shared" si="39"/>
        <v>0</v>
      </c>
    </row>
    <row r="178" spans="3:17">
      <c r="C178" s="70" t="s">
        <v>63</v>
      </c>
      <c r="D178" s="71" t="s">
        <v>13</v>
      </c>
      <c r="E178" s="71" t="s">
        <v>13</v>
      </c>
      <c r="F178" s="89">
        <v>0</v>
      </c>
      <c r="G178" s="78" t="s">
        <v>47</v>
      </c>
      <c r="H178" s="78" t="s">
        <v>47</v>
      </c>
      <c r="I178" s="78">
        <v>0</v>
      </c>
      <c r="J178" s="75" t="s">
        <v>47</v>
      </c>
      <c r="K178" s="75">
        <v>0</v>
      </c>
      <c r="L178" s="76" t="s">
        <v>72</v>
      </c>
      <c r="M178" s="169">
        <v>0</v>
      </c>
      <c r="N178" s="170">
        <v>0</v>
      </c>
      <c r="O178" s="171">
        <v>0</v>
      </c>
      <c r="P178" s="172">
        <f t="shared" si="39"/>
        <v>0</v>
      </c>
    </row>
    <row r="179" spans="3:17">
      <c r="C179" s="90" t="s">
        <v>65</v>
      </c>
      <c r="D179" s="81" t="s">
        <v>13</v>
      </c>
      <c r="E179" s="81" t="s">
        <v>13</v>
      </c>
      <c r="F179" s="82">
        <v>0</v>
      </c>
      <c r="G179" s="87" t="s">
        <v>47</v>
      </c>
      <c r="H179" s="87" t="s">
        <v>47</v>
      </c>
      <c r="I179" s="87">
        <v>0</v>
      </c>
      <c r="J179" s="84" t="s">
        <v>47</v>
      </c>
      <c r="K179" s="84">
        <v>0</v>
      </c>
      <c r="L179" s="85" t="s">
        <v>72</v>
      </c>
      <c r="M179" s="153">
        <v>0</v>
      </c>
      <c r="N179" s="125">
        <v>0</v>
      </c>
      <c r="O179" s="160">
        <v>0</v>
      </c>
      <c r="P179" s="161">
        <f t="shared" si="39"/>
        <v>0</v>
      </c>
    </row>
    <row r="180" spans="3:17">
      <c r="C180" s="70" t="s">
        <v>66</v>
      </c>
      <c r="D180" s="71" t="s">
        <v>13</v>
      </c>
      <c r="E180" s="71" t="s">
        <v>13</v>
      </c>
      <c r="F180" s="89">
        <v>0</v>
      </c>
      <c r="G180" s="78" t="s">
        <v>47</v>
      </c>
      <c r="H180" s="78" t="s">
        <v>47</v>
      </c>
      <c r="I180" s="78">
        <v>0</v>
      </c>
      <c r="J180" s="75" t="s">
        <v>47</v>
      </c>
      <c r="K180" s="75">
        <v>0</v>
      </c>
      <c r="L180" s="76" t="s">
        <v>72</v>
      </c>
      <c r="M180" s="169">
        <v>0</v>
      </c>
      <c r="N180" s="170">
        <v>0</v>
      </c>
      <c r="O180" s="171">
        <v>0</v>
      </c>
      <c r="P180" s="172">
        <f t="shared" si="39"/>
        <v>0</v>
      </c>
      <c r="Q180" s="108"/>
    </row>
    <row r="181" spans="3:17" ht="15.75" thickBot="1">
      <c r="C181" s="91" t="s">
        <v>69</v>
      </c>
      <c r="D181" s="92">
        <v>8</v>
      </c>
      <c r="E181" s="92">
        <v>15</v>
      </c>
      <c r="F181" s="93">
        <f t="shared" si="38"/>
        <v>7</v>
      </c>
      <c r="G181" s="94" t="s">
        <v>47</v>
      </c>
      <c r="H181" s="94" t="s">
        <v>47</v>
      </c>
      <c r="I181" s="94">
        <v>0</v>
      </c>
      <c r="J181" s="95" t="s">
        <v>47</v>
      </c>
      <c r="K181" s="95">
        <v>0</v>
      </c>
      <c r="L181" s="96" t="s">
        <v>71</v>
      </c>
      <c r="M181" s="154">
        <f t="shared" si="40"/>
        <v>35</v>
      </c>
      <c r="N181" s="162">
        <v>0</v>
      </c>
      <c r="O181" s="163">
        <v>0</v>
      </c>
      <c r="P181" s="164">
        <f t="shared" si="39"/>
        <v>35</v>
      </c>
    </row>
    <row r="182" spans="3:17" ht="15.75" thickBot="1">
      <c r="F182" s="99"/>
      <c r="M182" s="173">
        <f>SUM(M162:M181)</f>
        <v>275</v>
      </c>
      <c r="N182" s="174">
        <f t="shared" ref="N182:O182" si="41">SUM(N162:N181)</f>
        <v>5.5</v>
      </c>
      <c r="O182" s="175">
        <f t="shared" si="41"/>
        <v>0</v>
      </c>
      <c r="P182" s="176">
        <f>SUM(P162:P181)</f>
        <v>280.5</v>
      </c>
      <c r="Q182" s="108"/>
    </row>
    <row r="183" spans="3:17">
      <c r="C183" s="450"/>
      <c r="D183" s="451"/>
      <c r="E183" s="451"/>
      <c r="F183" s="452"/>
      <c r="G183" s="54"/>
      <c r="H183" s="54"/>
    </row>
    <row r="184" spans="3:17">
      <c r="C184" s="450"/>
      <c r="D184" s="451"/>
      <c r="E184" s="451"/>
      <c r="F184" s="453"/>
      <c r="G184" s="54"/>
      <c r="H184" s="54"/>
      <c r="M184" s="112" t="s">
        <v>80</v>
      </c>
      <c r="N184" s="112" t="s">
        <v>2</v>
      </c>
      <c r="O184" s="112" t="s">
        <v>4</v>
      </c>
      <c r="Q184" s="113"/>
    </row>
    <row r="185" spans="3:17">
      <c r="M185" s="114">
        <f>M182+M157+M132+M107+M82+M57+M27</f>
        <v>54968</v>
      </c>
      <c r="N185" s="115">
        <f>N182+N157+N132+N107+N82+N57+N27</f>
        <v>4114.5</v>
      </c>
      <c r="O185" s="116">
        <f>O182+O157+O132+O107+O82+O57+O27</f>
        <v>572</v>
      </c>
      <c r="Q185" s="98"/>
    </row>
    <row r="186" spans="3:17">
      <c r="O186" s="113"/>
    </row>
    <row r="188" spans="3:17" ht="15.75" thickBot="1"/>
    <row r="189" spans="3:17" ht="15.75" thickBot="1">
      <c r="C189" s="467" t="s">
        <v>83</v>
      </c>
      <c r="D189" s="468"/>
      <c r="E189" s="468"/>
      <c r="F189" s="468"/>
      <c r="G189" s="468"/>
      <c r="H189" s="468"/>
      <c r="I189" s="468"/>
      <c r="J189" s="468"/>
      <c r="K189" s="468"/>
      <c r="L189" s="468"/>
      <c r="M189" s="468"/>
      <c r="N189" s="468"/>
      <c r="O189" s="468"/>
      <c r="P189" s="469"/>
    </row>
    <row r="190" spans="3:17" ht="15.75" thickBot="1">
      <c r="C190" s="470" t="s">
        <v>36</v>
      </c>
      <c r="D190" s="472"/>
      <c r="E190" s="473"/>
      <c r="F190" s="470"/>
      <c r="G190" s="476"/>
      <c r="H190" s="59"/>
      <c r="I190" s="476"/>
      <c r="J190" s="478"/>
      <c r="K190" s="478"/>
      <c r="L190" s="486"/>
      <c r="M190" s="482" t="s">
        <v>82</v>
      </c>
      <c r="N190" s="483"/>
      <c r="O190" s="484"/>
      <c r="P190" s="486" t="s">
        <v>43</v>
      </c>
    </row>
    <row r="191" spans="3:17" ht="15.75" thickBot="1">
      <c r="C191" s="471"/>
      <c r="D191" s="55"/>
      <c r="E191" s="56"/>
      <c r="F191" s="471"/>
      <c r="G191" s="477"/>
      <c r="H191" s="100"/>
      <c r="I191" s="477"/>
      <c r="J191" s="479"/>
      <c r="K191" s="479"/>
      <c r="L191" s="481"/>
      <c r="M191" s="58">
        <f>M161+M136+M111+M86+M61+M36+M6</f>
        <v>250</v>
      </c>
      <c r="N191" s="59">
        <f>N161+N136+N111+N86+N61+N36+N6</f>
        <v>51</v>
      </c>
      <c r="O191" s="60">
        <f>O161+O136+O111+O86+O61+O36+O6</f>
        <v>51</v>
      </c>
      <c r="P191" s="481"/>
    </row>
    <row r="192" spans="3:17" ht="15.75" thickBot="1">
      <c r="C192" s="62" t="s">
        <v>46</v>
      </c>
      <c r="D192" s="63"/>
      <c r="E192" s="63"/>
      <c r="F192" s="64"/>
      <c r="G192" s="65"/>
      <c r="H192" s="65"/>
      <c r="I192" s="65"/>
      <c r="J192" s="66"/>
      <c r="K192" s="66"/>
      <c r="L192" s="67"/>
      <c r="M192" s="208">
        <f t="shared" ref="M192:O192" si="42">M162+M137+M112+M87+M62+M37+M7</f>
        <v>3099</v>
      </c>
      <c r="N192" s="209">
        <f t="shared" si="42"/>
        <v>0</v>
      </c>
      <c r="O192" s="210">
        <f t="shared" si="42"/>
        <v>0</v>
      </c>
      <c r="P192" s="139">
        <f t="shared" ref="P192:P211" si="43">P162+P137+P112+P87+P62+P37+P7</f>
        <v>3099</v>
      </c>
    </row>
    <row r="193" spans="3:16" ht="15.75" thickBot="1">
      <c r="C193" s="70" t="s">
        <v>49</v>
      </c>
      <c r="D193" s="71"/>
      <c r="E193" s="71"/>
      <c r="F193" s="72"/>
      <c r="G193" s="102"/>
      <c r="H193" s="102"/>
      <c r="I193" s="78"/>
      <c r="J193" s="75"/>
      <c r="K193" s="75"/>
      <c r="L193" s="76"/>
      <c r="M193" s="211">
        <f t="shared" ref="M193:O193" si="44">M163+M138+M113+M88+M63+M38+M8</f>
        <v>2954</v>
      </c>
      <c r="N193" s="212">
        <f t="shared" si="44"/>
        <v>136</v>
      </c>
      <c r="O193" s="213">
        <f t="shared" si="44"/>
        <v>0</v>
      </c>
      <c r="P193" s="214">
        <f t="shared" si="43"/>
        <v>3090</v>
      </c>
    </row>
    <row r="194" spans="3:16" ht="15.75" thickBot="1">
      <c r="C194" s="80" t="s">
        <v>50</v>
      </c>
      <c r="D194" s="81"/>
      <c r="E194" s="81"/>
      <c r="F194" s="82"/>
      <c r="G194" s="87"/>
      <c r="H194" s="87"/>
      <c r="I194" s="87"/>
      <c r="J194" s="84"/>
      <c r="K194" s="84"/>
      <c r="L194" s="85"/>
      <c r="M194" s="208">
        <f t="shared" ref="M194:O194" si="45">M164+M139+M114+M89+M64+M39+M9</f>
        <v>2889</v>
      </c>
      <c r="N194" s="209">
        <f t="shared" si="45"/>
        <v>172</v>
      </c>
      <c r="O194" s="210">
        <f t="shared" si="45"/>
        <v>0</v>
      </c>
      <c r="P194" s="141">
        <f t="shared" si="43"/>
        <v>3061</v>
      </c>
    </row>
    <row r="195" spans="3:16" ht="15.75" thickBot="1">
      <c r="C195" s="70" t="s">
        <v>51</v>
      </c>
      <c r="D195" s="71"/>
      <c r="E195" s="71"/>
      <c r="F195" s="72"/>
      <c r="G195" s="102"/>
      <c r="H195" s="102"/>
      <c r="I195" s="78"/>
      <c r="J195" s="75"/>
      <c r="K195" s="75"/>
      <c r="L195" s="76"/>
      <c r="M195" s="211">
        <f t="shared" ref="M195:O195" si="46">M165+M140+M115+M90+M65+M40+M10</f>
        <v>2889</v>
      </c>
      <c r="N195" s="212">
        <f t="shared" si="46"/>
        <v>236.5</v>
      </c>
      <c r="O195" s="213">
        <f t="shared" si="46"/>
        <v>0</v>
      </c>
      <c r="P195" s="214">
        <f t="shared" si="43"/>
        <v>3125.5</v>
      </c>
    </row>
    <row r="196" spans="3:16" ht="15.75" thickBot="1">
      <c r="C196" s="80" t="s">
        <v>52</v>
      </c>
      <c r="D196" s="81"/>
      <c r="E196" s="81"/>
      <c r="F196" s="82"/>
      <c r="G196" s="87"/>
      <c r="H196" s="87"/>
      <c r="I196" s="87"/>
      <c r="J196" s="84"/>
      <c r="K196" s="84"/>
      <c r="L196" s="85"/>
      <c r="M196" s="208">
        <f t="shared" ref="M196:O196" si="47">M166+M141+M116+M91+M66+M41+M11</f>
        <v>3141</v>
      </c>
      <c r="N196" s="209">
        <f t="shared" si="47"/>
        <v>236.5</v>
      </c>
      <c r="O196" s="210">
        <f t="shared" si="47"/>
        <v>0</v>
      </c>
      <c r="P196" s="141">
        <f t="shared" si="43"/>
        <v>3377.5</v>
      </c>
    </row>
    <row r="197" spans="3:16" ht="15.75" thickBot="1">
      <c r="C197" s="70" t="s">
        <v>53</v>
      </c>
      <c r="D197" s="71"/>
      <c r="E197" s="71"/>
      <c r="F197" s="72"/>
      <c r="G197" s="78"/>
      <c r="H197" s="78"/>
      <c r="I197" s="78"/>
      <c r="J197" s="75"/>
      <c r="K197" s="75"/>
      <c r="L197" s="76"/>
      <c r="M197" s="211">
        <f t="shared" ref="M197:O197" si="48">M167+M142+M117+M92+M67+M42+M12</f>
        <v>3141</v>
      </c>
      <c r="N197" s="212">
        <f t="shared" si="48"/>
        <v>236.5</v>
      </c>
      <c r="O197" s="213">
        <f t="shared" si="48"/>
        <v>0</v>
      </c>
      <c r="P197" s="214">
        <f t="shared" si="43"/>
        <v>3377.5</v>
      </c>
    </row>
    <row r="198" spans="3:16" ht="15.75" thickBot="1">
      <c r="C198" s="80" t="s">
        <v>54</v>
      </c>
      <c r="D198" s="81"/>
      <c r="E198" s="81"/>
      <c r="F198" s="82"/>
      <c r="G198" s="87"/>
      <c r="H198" s="87"/>
      <c r="I198" s="87"/>
      <c r="J198" s="84"/>
      <c r="K198" s="84"/>
      <c r="L198" s="85"/>
      <c r="M198" s="208">
        <f t="shared" ref="M198:O198" si="49">M168+M143+M118+M93+M68+M43+M13</f>
        <v>3123</v>
      </c>
      <c r="N198" s="209">
        <f t="shared" si="49"/>
        <v>172</v>
      </c>
      <c r="O198" s="210">
        <f t="shared" si="49"/>
        <v>0</v>
      </c>
      <c r="P198" s="141">
        <f t="shared" si="43"/>
        <v>3295</v>
      </c>
    </row>
    <row r="199" spans="3:16" ht="15.75" thickBot="1">
      <c r="C199" s="70" t="s">
        <v>55</v>
      </c>
      <c r="D199" s="71"/>
      <c r="E199" s="71"/>
      <c r="F199" s="72"/>
      <c r="G199" s="102"/>
      <c r="H199" s="102"/>
      <c r="I199" s="78"/>
      <c r="J199" s="75"/>
      <c r="K199" s="75"/>
      <c r="L199" s="76"/>
      <c r="M199" s="211">
        <f t="shared" ref="M199:O199" si="50">M169+M144+M119+M94+M69+M44+M14</f>
        <v>2889</v>
      </c>
      <c r="N199" s="212">
        <f t="shared" si="50"/>
        <v>172</v>
      </c>
      <c r="O199" s="213">
        <f t="shared" si="50"/>
        <v>0</v>
      </c>
      <c r="P199" s="214">
        <f t="shared" si="43"/>
        <v>3061</v>
      </c>
    </row>
    <row r="200" spans="3:16" ht="15.75" thickBot="1">
      <c r="C200" s="80" t="s">
        <v>56</v>
      </c>
      <c r="D200" s="81"/>
      <c r="E200" s="81"/>
      <c r="F200" s="82"/>
      <c r="G200" s="87"/>
      <c r="H200" s="87"/>
      <c r="I200" s="87"/>
      <c r="J200" s="84"/>
      <c r="K200" s="84"/>
      <c r="L200" s="85"/>
      <c r="M200" s="208">
        <f t="shared" ref="M200:O200" si="51">M170+M145+M120+M95+M70+M45+M15</f>
        <v>2889</v>
      </c>
      <c r="N200" s="209">
        <f t="shared" si="51"/>
        <v>236.5</v>
      </c>
      <c r="O200" s="210">
        <f t="shared" si="51"/>
        <v>0</v>
      </c>
      <c r="P200" s="141">
        <f t="shared" si="43"/>
        <v>3125.5</v>
      </c>
    </row>
    <row r="201" spans="3:16" ht="15.75" thickBot="1">
      <c r="C201" s="70" t="s">
        <v>57</v>
      </c>
      <c r="D201" s="71"/>
      <c r="E201" s="71"/>
      <c r="F201" s="72"/>
      <c r="G201" s="78"/>
      <c r="H201" s="78"/>
      <c r="I201" s="78"/>
      <c r="J201" s="75"/>
      <c r="K201" s="75"/>
      <c r="L201" s="76"/>
      <c r="M201" s="211">
        <f t="shared" ref="M201:O201" si="52">M171+M146+M121+M96+M71+M46+M16</f>
        <v>0</v>
      </c>
      <c r="N201" s="212">
        <f t="shared" si="52"/>
        <v>0</v>
      </c>
      <c r="O201" s="213">
        <f t="shared" si="52"/>
        <v>0</v>
      </c>
      <c r="P201" s="214">
        <f t="shared" si="43"/>
        <v>0</v>
      </c>
    </row>
    <row r="202" spans="3:16" ht="15.75" thickBot="1">
      <c r="C202" s="80" t="s">
        <v>58</v>
      </c>
      <c r="D202" s="81"/>
      <c r="E202" s="81"/>
      <c r="F202" s="82"/>
      <c r="G202" s="87"/>
      <c r="H202" s="87"/>
      <c r="I202" s="87"/>
      <c r="J202" s="84"/>
      <c r="K202" s="84"/>
      <c r="L202" s="85"/>
      <c r="M202" s="208">
        <f t="shared" ref="M202:O202" si="53">M172+M147+M122+M97+M72+M47+M17</f>
        <v>3375</v>
      </c>
      <c r="N202" s="209">
        <f t="shared" si="53"/>
        <v>280.5</v>
      </c>
      <c r="O202" s="210">
        <f t="shared" si="53"/>
        <v>0</v>
      </c>
      <c r="P202" s="141">
        <f t="shared" si="43"/>
        <v>3655.5</v>
      </c>
    </row>
    <row r="203" spans="3:16" ht="15.75" thickBot="1">
      <c r="C203" s="70" t="s">
        <v>59</v>
      </c>
      <c r="D203" s="71"/>
      <c r="E203" s="71"/>
      <c r="F203" s="72"/>
      <c r="G203" s="102"/>
      <c r="H203" s="102"/>
      <c r="I203" s="78"/>
      <c r="J203" s="75"/>
      <c r="K203" s="75"/>
      <c r="L203" s="76"/>
      <c r="M203" s="211">
        <f t="shared" ref="M203:O203" si="54">M173+M148+M123+M98+M73+M48+M18</f>
        <v>2889</v>
      </c>
      <c r="N203" s="212">
        <f t="shared" si="54"/>
        <v>172</v>
      </c>
      <c r="O203" s="213">
        <f t="shared" si="54"/>
        <v>0</v>
      </c>
      <c r="P203" s="214">
        <f t="shared" si="43"/>
        <v>3061</v>
      </c>
    </row>
    <row r="204" spans="3:16" ht="15.75" thickBot="1">
      <c r="C204" s="80" t="s">
        <v>60</v>
      </c>
      <c r="D204" s="81"/>
      <c r="E204" s="81"/>
      <c r="F204" s="82"/>
      <c r="G204" s="87"/>
      <c r="H204" s="87"/>
      <c r="I204" s="87"/>
      <c r="J204" s="84"/>
      <c r="K204" s="84"/>
      <c r="L204" s="85"/>
      <c r="M204" s="208">
        <f t="shared" ref="M204:O204" si="55">M174+M149+M124+M99+M74+M49+M19</f>
        <v>2889</v>
      </c>
      <c r="N204" s="209">
        <f t="shared" si="55"/>
        <v>236.5</v>
      </c>
      <c r="O204" s="210">
        <f t="shared" si="55"/>
        <v>0</v>
      </c>
      <c r="P204" s="141">
        <f t="shared" si="43"/>
        <v>3125.5</v>
      </c>
    </row>
    <row r="205" spans="3:16" ht="15.75" thickBot="1">
      <c r="C205" s="70" t="s">
        <v>61</v>
      </c>
      <c r="D205" s="71"/>
      <c r="E205" s="71"/>
      <c r="F205" s="72"/>
      <c r="G205" s="78"/>
      <c r="H205" s="78"/>
      <c r="I205" s="78"/>
      <c r="J205" s="75"/>
      <c r="K205" s="75"/>
      <c r="L205" s="76"/>
      <c r="M205" s="211">
        <f t="shared" ref="M205:O205" si="56">M175+M150+M125+M100+M75+M50+M20</f>
        <v>3141</v>
      </c>
      <c r="N205" s="212">
        <f t="shared" si="56"/>
        <v>172</v>
      </c>
      <c r="O205" s="213">
        <f t="shared" si="56"/>
        <v>0</v>
      </c>
      <c r="P205" s="214">
        <f t="shared" si="43"/>
        <v>3313</v>
      </c>
    </row>
    <row r="206" spans="3:16" ht="15.75" thickBot="1">
      <c r="C206" s="80" t="s">
        <v>62</v>
      </c>
      <c r="D206" s="81"/>
      <c r="E206" s="81"/>
      <c r="F206" s="82"/>
      <c r="G206" s="87"/>
      <c r="H206" s="87"/>
      <c r="I206" s="87"/>
      <c r="J206" s="84"/>
      <c r="K206" s="84"/>
      <c r="L206" s="85"/>
      <c r="M206" s="208">
        <f t="shared" ref="M206:O206" si="57">M176+M151+M126+M101+M76+M51+M21</f>
        <v>2889</v>
      </c>
      <c r="N206" s="209">
        <f t="shared" si="57"/>
        <v>236.5</v>
      </c>
      <c r="O206" s="210">
        <f t="shared" si="57"/>
        <v>0</v>
      </c>
      <c r="P206" s="141">
        <f t="shared" si="43"/>
        <v>3125.5</v>
      </c>
    </row>
    <row r="207" spans="3:16" ht="15.75" thickBot="1">
      <c r="C207" s="70" t="s">
        <v>63</v>
      </c>
      <c r="D207" s="71"/>
      <c r="E207" s="71"/>
      <c r="F207" s="89"/>
      <c r="G207" s="78"/>
      <c r="H207" s="78"/>
      <c r="I207" s="78"/>
      <c r="J207" s="75"/>
      <c r="K207" s="75"/>
      <c r="L207" s="76"/>
      <c r="M207" s="211">
        <f t="shared" ref="M207:O207" si="58">M177+M152+M127+M102+M77+M52+M22</f>
        <v>2889</v>
      </c>
      <c r="N207" s="212">
        <f t="shared" si="58"/>
        <v>623.5</v>
      </c>
      <c r="O207" s="213">
        <f t="shared" si="58"/>
        <v>286</v>
      </c>
      <c r="P207" s="214">
        <f t="shared" si="43"/>
        <v>3798.5</v>
      </c>
    </row>
    <row r="208" spans="3:16" ht="15.75" thickBot="1">
      <c r="C208" s="70" t="s">
        <v>63</v>
      </c>
      <c r="D208" s="71"/>
      <c r="E208" s="71"/>
      <c r="F208" s="89"/>
      <c r="G208" s="78"/>
      <c r="H208" s="78"/>
      <c r="I208" s="78"/>
      <c r="J208" s="75"/>
      <c r="K208" s="75"/>
      <c r="L208" s="76"/>
      <c r="M208" s="211">
        <f t="shared" ref="M208:O208" si="59">M178+M153+M128+M103+M78+M53+M23</f>
        <v>2889</v>
      </c>
      <c r="N208" s="212">
        <f t="shared" si="59"/>
        <v>623.5</v>
      </c>
      <c r="O208" s="213">
        <f t="shared" si="59"/>
        <v>286</v>
      </c>
      <c r="P208" s="214">
        <f t="shared" si="43"/>
        <v>3798.5</v>
      </c>
    </row>
    <row r="209" spans="3:16" ht="15.75" thickBot="1">
      <c r="C209" s="90" t="s">
        <v>65</v>
      </c>
      <c r="D209" s="81"/>
      <c r="E209" s="81"/>
      <c r="F209" s="82"/>
      <c r="G209" s="87"/>
      <c r="H209" s="87"/>
      <c r="I209" s="87"/>
      <c r="J209" s="84"/>
      <c r="K209" s="84"/>
      <c r="L209" s="85"/>
      <c r="M209" s="208">
        <f t="shared" ref="M209:O209" si="60">M179+M154+M129+M104+M79+M54+M24</f>
        <v>2889</v>
      </c>
      <c r="N209" s="209">
        <f t="shared" si="60"/>
        <v>172</v>
      </c>
      <c r="O209" s="210">
        <f t="shared" si="60"/>
        <v>0</v>
      </c>
      <c r="P209" s="141">
        <f t="shared" si="43"/>
        <v>3061</v>
      </c>
    </row>
    <row r="210" spans="3:16" ht="15.75" thickBot="1">
      <c r="C210" s="70" t="s">
        <v>66</v>
      </c>
      <c r="D210" s="71"/>
      <c r="E210" s="71"/>
      <c r="F210" s="89"/>
      <c r="G210" s="78"/>
      <c r="H210" s="78"/>
      <c r="I210" s="78"/>
      <c r="J210" s="75"/>
      <c r="K210" s="75"/>
      <c r="L210" s="76"/>
      <c r="M210" s="211">
        <f t="shared" ref="M210:O210" si="61">M180+M155+M130+M105+M80+M55+M25</f>
        <v>963</v>
      </c>
      <c r="N210" s="212">
        <f t="shared" si="61"/>
        <v>0</v>
      </c>
      <c r="O210" s="213">
        <f t="shared" si="61"/>
        <v>0</v>
      </c>
      <c r="P210" s="214">
        <f t="shared" si="43"/>
        <v>963</v>
      </c>
    </row>
    <row r="211" spans="3:16" ht="15.75" thickBot="1">
      <c r="C211" s="91" t="s">
        <v>69</v>
      </c>
      <c r="D211" s="92"/>
      <c r="E211" s="92"/>
      <c r="F211" s="93"/>
      <c r="G211" s="94"/>
      <c r="H211" s="94"/>
      <c r="I211" s="94"/>
      <c r="J211" s="95"/>
      <c r="K211" s="95"/>
      <c r="L211" s="96"/>
      <c r="M211" s="215">
        <f t="shared" ref="M211:O211" si="62">M181+M156+M131+M106+M81+M56+M26</f>
        <v>3141</v>
      </c>
      <c r="N211" s="216">
        <f t="shared" si="62"/>
        <v>0</v>
      </c>
      <c r="O211" s="217">
        <f t="shared" si="62"/>
        <v>0</v>
      </c>
      <c r="P211" s="142">
        <f t="shared" si="43"/>
        <v>3141</v>
      </c>
    </row>
    <row r="212" spans="3:16" ht="15.75" thickBot="1">
      <c r="M212" s="113"/>
      <c r="N212" s="113"/>
      <c r="O212" s="113"/>
      <c r="P212" s="218">
        <f>SUM(P192:P211)</f>
        <v>59654.5</v>
      </c>
    </row>
  </sheetData>
  <mergeCells count="88">
    <mergeCell ref="K190:K191"/>
    <mergeCell ref="L190:L191"/>
    <mergeCell ref="M190:O190"/>
    <mergeCell ref="P190:P191"/>
    <mergeCell ref="G35:H35"/>
    <mergeCell ref="G60:H60"/>
    <mergeCell ref="G85:H85"/>
    <mergeCell ref="G110:H110"/>
    <mergeCell ref="G135:H135"/>
    <mergeCell ref="G160:H160"/>
    <mergeCell ref="J190:J191"/>
    <mergeCell ref="J160:J161"/>
    <mergeCell ref="K160:K161"/>
    <mergeCell ref="L160:L161"/>
    <mergeCell ref="M160:O160"/>
    <mergeCell ref="P160:P161"/>
    <mergeCell ref="C190:C191"/>
    <mergeCell ref="D190:E190"/>
    <mergeCell ref="F190:F191"/>
    <mergeCell ref="G190:G191"/>
    <mergeCell ref="I190:I191"/>
    <mergeCell ref="C189:P189"/>
    <mergeCell ref="K135:K136"/>
    <mergeCell ref="L135:L136"/>
    <mergeCell ref="M135:O135"/>
    <mergeCell ref="P135:P136"/>
    <mergeCell ref="C159:P159"/>
    <mergeCell ref="C160:C161"/>
    <mergeCell ref="D160:E160"/>
    <mergeCell ref="F160:F161"/>
    <mergeCell ref="I160:I161"/>
    <mergeCell ref="C135:C136"/>
    <mergeCell ref="D135:E135"/>
    <mergeCell ref="F135:F136"/>
    <mergeCell ref="I135:I136"/>
    <mergeCell ref="J135:J136"/>
    <mergeCell ref="C134:P134"/>
    <mergeCell ref="K85:K86"/>
    <mergeCell ref="L85:L86"/>
    <mergeCell ref="M85:O85"/>
    <mergeCell ref="P85:P86"/>
    <mergeCell ref="C109:P109"/>
    <mergeCell ref="C110:C111"/>
    <mergeCell ref="D110:E110"/>
    <mergeCell ref="F110:F111"/>
    <mergeCell ref="I110:I111"/>
    <mergeCell ref="J110:J111"/>
    <mergeCell ref="K110:K111"/>
    <mergeCell ref="L110:L111"/>
    <mergeCell ref="M110:O110"/>
    <mergeCell ref="P110:P111"/>
    <mergeCell ref="C84:P84"/>
    <mergeCell ref="C85:C86"/>
    <mergeCell ref="D85:E85"/>
    <mergeCell ref="F85:F86"/>
    <mergeCell ref="I85:I86"/>
    <mergeCell ref="J85:J86"/>
    <mergeCell ref="C59:P59"/>
    <mergeCell ref="C60:C61"/>
    <mergeCell ref="D60:E60"/>
    <mergeCell ref="F60:F61"/>
    <mergeCell ref="I60:I61"/>
    <mergeCell ref="J60:J61"/>
    <mergeCell ref="K60:K61"/>
    <mergeCell ref="L60:L61"/>
    <mergeCell ref="M60:O60"/>
    <mergeCell ref="P60:P61"/>
    <mergeCell ref="C34:P34"/>
    <mergeCell ref="C35:C36"/>
    <mergeCell ref="D35:E35"/>
    <mergeCell ref="F35:F36"/>
    <mergeCell ref="I35:I36"/>
    <mergeCell ref="J35:J36"/>
    <mergeCell ref="K35:K36"/>
    <mergeCell ref="L35:L36"/>
    <mergeCell ref="M35:O35"/>
    <mergeCell ref="P35:P36"/>
    <mergeCell ref="C4:P4"/>
    <mergeCell ref="C5:C6"/>
    <mergeCell ref="D5:E5"/>
    <mergeCell ref="F5:F6"/>
    <mergeCell ref="G5:H5"/>
    <mergeCell ref="I5:I6"/>
    <mergeCell ref="J5:J6"/>
    <mergeCell ref="K5:K6"/>
    <mergeCell ref="L5:L6"/>
    <mergeCell ref="M5:O5"/>
    <mergeCell ref="P5:P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>
      <selection activeCell="I42" sqref="I42"/>
    </sheetView>
  </sheetViews>
  <sheetFormatPr baseColWidth="10" defaultRowHeight="15"/>
  <cols>
    <col min="1" max="1" width="2.28515625" customWidth="1"/>
    <col min="2" max="2" width="2.7109375" customWidth="1"/>
    <col min="3" max="3" width="3.28515625" customWidth="1"/>
  </cols>
  <sheetData>
    <row r="1" spans="2:26" ht="15.75" thickBot="1"/>
    <row r="2" spans="2:26" ht="15.75" customHeight="1" thickBot="1">
      <c r="D2" s="467" t="s">
        <v>35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</row>
    <row r="3" spans="2:26" ht="26.25" customHeight="1" thickBot="1">
      <c r="D3" s="470" t="s">
        <v>36</v>
      </c>
      <c r="E3" s="472" t="s">
        <v>37</v>
      </c>
      <c r="F3" s="473"/>
      <c r="G3" s="470" t="s">
        <v>38</v>
      </c>
      <c r="H3" s="474" t="s">
        <v>39</v>
      </c>
      <c r="I3" s="475"/>
      <c r="J3" s="476" t="s">
        <v>38</v>
      </c>
      <c r="K3" s="478" t="s">
        <v>40</v>
      </c>
      <c r="L3" s="478" t="s">
        <v>38</v>
      </c>
      <c r="M3" s="480" t="s">
        <v>41</v>
      </c>
      <c r="N3" s="482" t="s">
        <v>42</v>
      </c>
      <c r="O3" s="483"/>
      <c r="P3" s="484"/>
      <c r="Q3" s="485" t="s">
        <v>43</v>
      </c>
    </row>
    <row r="4" spans="2:26" ht="15.75" thickBot="1">
      <c r="B4" s="177"/>
      <c r="C4" s="177"/>
      <c r="D4" s="471"/>
      <c r="E4" s="55" t="s">
        <v>44</v>
      </c>
      <c r="F4" s="56" t="s">
        <v>45</v>
      </c>
      <c r="G4" s="471"/>
      <c r="H4" s="117" t="s">
        <v>44</v>
      </c>
      <c r="I4" s="57" t="s">
        <v>45</v>
      </c>
      <c r="J4" s="477"/>
      <c r="K4" s="479"/>
      <c r="L4" s="479"/>
      <c r="M4" s="481"/>
      <c r="N4" s="178">
        <v>172</v>
      </c>
      <c r="O4" s="179">
        <v>34</v>
      </c>
      <c r="P4" s="180">
        <v>34</v>
      </c>
      <c r="Q4" s="481"/>
      <c r="R4" s="47"/>
      <c r="S4" s="47"/>
      <c r="T4" s="47"/>
      <c r="U4" s="47"/>
      <c r="V4" s="47"/>
      <c r="W4" s="47"/>
      <c r="X4" s="47"/>
      <c r="Y4" s="47"/>
      <c r="Z4" s="47"/>
    </row>
    <row r="5" spans="2:26" ht="15.75" thickBot="1">
      <c r="B5" s="177"/>
      <c r="C5" s="177"/>
      <c r="D5" s="181" t="s">
        <v>84</v>
      </c>
      <c r="E5" s="182">
        <v>8</v>
      </c>
      <c r="F5" s="183">
        <v>21.5</v>
      </c>
      <c r="G5" s="184">
        <f t="shared" ref="G5" si="0">F5-E5</f>
        <v>13.5</v>
      </c>
      <c r="H5" s="207">
        <v>9</v>
      </c>
      <c r="I5" s="207">
        <v>13</v>
      </c>
      <c r="J5" s="185">
        <v>4</v>
      </c>
      <c r="K5" s="186" t="s">
        <v>47</v>
      </c>
      <c r="L5" s="186">
        <v>0</v>
      </c>
      <c r="M5" s="187" t="s">
        <v>48</v>
      </c>
      <c r="N5" s="188">
        <f>G5*172</f>
        <v>2322</v>
      </c>
      <c r="O5" s="189">
        <f>J5*34</f>
        <v>136</v>
      </c>
      <c r="P5" s="190">
        <f>L5*34</f>
        <v>0</v>
      </c>
      <c r="Q5" s="191">
        <f t="shared" ref="Q5" si="1">SUM(N5:P5)</f>
        <v>2458</v>
      </c>
      <c r="R5" s="192"/>
      <c r="S5" s="47"/>
      <c r="T5" s="47"/>
      <c r="U5" s="47"/>
      <c r="V5" s="47"/>
      <c r="W5" s="47"/>
      <c r="X5" s="47"/>
      <c r="Y5" s="47"/>
      <c r="Z5" s="47"/>
    </row>
    <row r="6" spans="2:26">
      <c r="B6" s="177"/>
      <c r="C6" s="177"/>
      <c r="D6" s="193"/>
      <c r="E6" s="193"/>
      <c r="F6" s="193"/>
      <c r="G6" s="193"/>
      <c r="H6" s="194"/>
      <c r="I6" s="194"/>
      <c r="J6" s="194"/>
      <c r="K6" s="195"/>
      <c r="L6" s="195"/>
      <c r="M6" s="196"/>
      <c r="N6" s="196"/>
      <c r="O6" s="196"/>
      <c r="P6" s="196"/>
      <c r="Q6" s="196"/>
      <c r="R6" s="47"/>
      <c r="S6" s="47"/>
      <c r="T6" s="47"/>
      <c r="U6" s="47"/>
      <c r="V6" s="47"/>
      <c r="W6" s="47"/>
      <c r="X6" s="47"/>
      <c r="Y6" s="47"/>
      <c r="Z6" s="47"/>
    </row>
    <row r="7" spans="2:26" ht="15.75" thickBot="1">
      <c r="B7" s="177"/>
      <c r="C7" s="177"/>
      <c r="D7" s="17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2:26" ht="15.75" customHeight="1" thickBot="1">
      <c r="B8" s="52"/>
      <c r="C8" s="52"/>
      <c r="D8" s="467" t="s">
        <v>70</v>
      </c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9"/>
      <c r="T8" s="47"/>
      <c r="U8" s="47"/>
      <c r="V8" s="47"/>
      <c r="W8" s="47"/>
      <c r="X8" s="47"/>
      <c r="Y8" s="47"/>
      <c r="Z8" s="47"/>
    </row>
    <row r="9" spans="2:26" ht="24.75" customHeight="1" thickBot="1">
      <c r="B9" s="52"/>
      <c r="C9" s="52"/>
      <c r="D9" s="470" t="s">
        <v>36</v>
      </c>
      <c r="E9" s="472" t="s">
        <v>37</v>
      </c>
      <c r="F9" s="473"/>
      <c r="G9" s="470" t="s">
        <v>38</v>
      </c>
      <c r="H9" s="474" t="s">
        <v>39</v>
      </c>
      <c r="I9" s="475"/>
      <c r="J9" s="476" t="s">
        <v>38</v>
      </c>
      <c r="K9" s="478" t="s">
        <v>40</v>
      </c>
      <c r="L9" s="478" t="s">
        <v>38</v>
      </c>
      <c r="M9" s="486" t="s">
        <v>41</v>
      </c>
      <c r="N9" s="482" t="s">
        <v>42</v>
      </c>
      <c r="O9" s="483"/>
      <c r="P9" s="484"/>
      <c r="Q9" s="486" t="s">
        <v>43</v>
      </c>
      <c r="T9" s="47"/>
      <c r="U9" s="47"/>
      <c r="V9" s="47"/>
      <c r="W9" s="47"/>
      <c r="X9" s="47"/>
      <c r="Y9" s="47"/>
      <c r="Z9" s="47"/>
    </row>
    <row r="10" spans="2:26" ht="15.75" thickBot="1">
      <c r="B10" s="52"/>
      <c r="C10" s="52"/>
      <c r="D10" s="471"/>
      <c r="E10" s="55" t="s">
        <v>44</v>
      </c>
      <c r="F10" s="56" t="s">
        <v>45</v>
      </c>
      <c r="G10" s="471"/>
      <c r="H10" s="117" t="s">
        <v>44</v>
      </c>
      <c r="I10" s="57" t="s">
        <v>45</v>
      </c>
      <c r="J10" s="477"/>
      <c r="K10" s="479"/>
      <c r="L10" s="479"/>
      <c r="M10" s="481"/>
      <c r="N10" s="178">
        <v>4</v>
      </c>
      <c r="O10" s="179">
        <v>1</v>
      </c>
      <c r="P10" s="180">
        <v>1</v>
      </c>
      <c r="Q10" s="481"/>
      <c r="T10" s="47"/>
      <c r="U10" s="47"/>
      <c r="V10" s="47"/>
      <c r="W10" s="47"/>
      <c r="X10" s="47"/>
      <c r="Y10" s="47"/>
      <c r="Z10" s="47"/>
    </row>
    <row r="11" spans="2:26" ht="15.75" thickBot="1">
      <c r="B11" s="52"/>
      <c r="C11" s="52"/>
      <c r="D11" s="181" t="s">
        <v>84</v>
      </c>
      <c r="E11" s="183"/>
      <c r="F11" s="183"/>
      <c r="G11" s="184">
        <f>F11-E11</f>
        <v>0</v>
      </c>
      <c r="H11" s="185" t="s">
        <v>47</v>
      </c>
      <c r="I11" s="185" t="s">
        <v>47</v>
      </c>
      <c r="J11" s="185">
        <v>0</v>
      </c>
      <c r="K11" s="186" t="s">
        <v>47</v>
      </c>
      <c r="L11" s="186">
        <v>0</v>
      </c>
      <c r="M11" s="187" t="s">
        <v>72</v>
      </c>
      <c r="N11" s="188">
        <f>G11*172</f>
        <v>0</v>
      </c>
      <c r="O11" s="189">
        <f>J11*34</f>
        <v>0</v>
      </c>
      <c r="P11" s="190">
        <f>L11*33</f>
        <v>0</v>
      </c>
      <c r="Q11" s="197">
        <f>N11*G11</f>
        <v>0</v>
      </c>
      <c r="R11" s="192"/>
      <c r="T11" s="198"/>
      <c r="U11" s="199"/>
      <c r="V11" s="199"/>
      <c r="W11" s="200"/>
      <c r="X11" s="200"/>
      <c r="Y11" s="200"/>
      <c r="Z11" s="201"/>
    </row>
    <row r="12" spans="2:26">
      <c r="B12" s="52"/>
      <c r="C12" s="52"/>
    </row>
    <row r="13" spans="2:26" ht="15.75" thickBot="1">
      <c r="B13" s="52"/>
      <c r="C13" s="52"/>
    </row>
    <row r="14" spans="2:26" ht="15.75" customHeight="1" thickBot="1">
      <c r="B14" s="52"/>
      <c r="C14" s="52"/>
      <c r="D14" s="467" t="s">
        <v>74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9"/>
    </row>
    <row r="15" spans="2:26" ht="21" customHeight="1" thickBot="1">
      <c r="B15" s="52"/>
      <c r="C15" s="52"/>
      <c r="D15" s="470" t="s">
        <v>36</v>
      </c>
      <c r="E15" s="472" t="s">
        <v>37</v>
      </c>
      <c r="F15" s="473"/>
      <c r="G15" s="470" t="s">
        <v>38</v>
      </c>
      <c r="H15" s="474" t="s">
        <v>39</v>
      </c>
      <c r="I15" s="475"/>
      <c r="J15" s="476" t="s">
        <v>38</v>
      </c>
      <c r="K15" s="478" t="s">
        <v>40</v>
      </c>
      <c r="L15" s="478" t="s">
        <v>38</v>
      </c>
      <c r="M15" s="486" t="s">
        <v>41</v>
      </c>
      <c r="N15" s="482" t="s">
        <v>42</v>
      </c>
      <c r="O15" s="483"/>
      <c r="P15" s="484"/>
      <c r="Q15" s="486" t="s">
        <v>43</v>
      </c>
    </row>
    <row r="16" spans="2:26" ht="15.75" thickBot="1">
      <c r="B16" s="52"/>
      <c r="C16" s="52"/>
      <c r="D16" s="471"/>
      <c r="E16" s="55" t="s">
        <v>44</v>
      </c>
      <c r="F16" s="56" t="s">
        <v>45</v>
      </c>
      <c r="G16" s="471"/>
      <c r="H16" s="117" t="s">
        <v>44</v>
      </c>
      <c r="I16" s="57" t="s">
        <v>45</v>
      </c>
      <c r="J16" s="477"/>
      <c r="K16" s="479"/>
      <c r="L16" s="479"/>
      <c r="M16" s="481"/>
      <c r="N16" s="178">
        <v>5</v>
      </c>
      <c r="O16" s="179">
        <v>2</v>
      </c>
      <c r="P16" s="180">
        <v>1</v>
      </c>
      <c r="Q16" s="481"/>
    </row>
    <row r="17" spans="2:18" ht="15.75" thickBot="1">
      <c r="B17" s="52"/>
      <c r="C17" s="52"/>
      <c r="D17" s="181" t="s">
        <v>84</v>
      </c>
      <c r="E17" s="183"/>
      <c r="F17" s="183"/>
      <c r="G17" s="184">
        <f t="shared" ref="G17" si="2">F17-E17</f>
        <v>0</v>
      </c>
      <c r="H17" s="185" t="s">
        <v>47</v>
      </c>
      <c r="I17" s="185" t="s">
        <v>47</v>
      </c>
      <c r="J17" s="185">
        <v>0</v>
      </c>
      <c r="K17" s="186" t="s">
        <v>47</v>
      </c>
      <c r="L17" s="186">
        <v>0</v>
      </c>
      <c r="M17" s="187" t="s">
        <v>72</v>
      </c>
      <c r="N17" s="188">
        <f>G17*5</f>
        <v>0</v>
      </c>
      <c r="O17" s="189">
        <f>J17*2</f>
        <v>0</v>
      </c>
      <c r="P17" s="190">
        <f>L17*1</f>
        <v>0</v>
      </c>
      <c r="Q17" s="197">
        <f>SUM(N17:P17)</f>
        <v>0</v>
      </c>
      <c r="R17" s="192"/>
    </row>
    <row r="18" spans="2:18">
      <c r="B18" s="52"/>
      <c r="C18" s="52"/>
    </row>
    <row r="19" spans="2:18" ht="15.75" thickBot="1"/>
    <row r="20" spans="2:18" ht="15.75" thickBot="1">
      <c r="D20" s="487" t="s">
        <v>75</v>
      </c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9"/>
    </row>
    <row r="21" spans="2:18" ht="21.75" customHeight="1" thickBot="1">
      <c r="D21" s="470" t="s">
        <v>36</v>
      </c>
      <c r="E21" s="472" t="s">
        <v>37</v>
      </c>
      <c r="F21" s="473"/>
      <c r="G21" s="470" t="s">
        <v>38</v>
      </c>
      <c r="H21" s="474" t="s">
        <v>39</v>
      </c>
      <c r="I21" s="475"/>
      <c r="J21" s="476" t="s">
        <v>38</v>
      </c>
      <c r="K21" s="478" t="s">
        <v>40</v>
      </c>
      <c r="L21" s="478" t="s">
        <v>38</v>
      </c>
      <c r="M21" s="486" t="s">
        <v>41</v>
      </c>
      <c r="N21" s="482" t="s">
        <v>42</v>
      </c>
      <c r="O21" s="483"/>
      <c r="P21" s="484"/>
      <c r="Q21" s="486" t="s">
        <v>43</v>
      </c>
    </row>
    <row r="22" spans="2:18" ht="15.75" thickBot="1">
      <c r="D22" s="495"/>
      <c r="E22" s="202" t="s">
        <v>44</v>
      </c>
      <c r="F22" s="203" t="s">
        <v>45</v>
      </c>
      <c r="G22" s="495"/>
      <c r="H22" s="117" t="s">
        <v>44</v>
      </c>
      <c r="I22" s="57" t="s">
        <v>45</v>
      </c>
      <c r="J22" s="496"/>
      <c r="K22" s="497"/>
      <c r="L22" s="497"/>
      <c r="M22" s="481"/>
      <c r="N22" s="178">
        <v>10</v>
      </c>
      <c r="O22" s="179">
        <v>2</v>
      </c>
      <c r="P22" s="180">
        <v>2</v>
      </c>
      <c r="Q22" s="498"/>
    </row>
    <row r="23" spans="2:18" ht="15.75" thickBot="1">
      <c r="C23" s="52"/>
      <c r="D23" s="181" t="s">
        <v>84</v>
      </c>
      <c r="E23" s="182"/>
      <c r="F23" s="183"/>
      <c r="G23" s="184">
        <f>F23-E23</f>
        <v>0</v>
      </c>
      <c r="H23" s="185" t="s">
        <v>47</v>
      </c>
      <c r="I23" s="185" t="s">
        <v>47</v>
      </c>
      <c r="J23" s="185">
        <v>0</v>
      </c>
      <c r="K23" s="186" t="s">
        <v>47</v>
      </c>
      <c r="L23" s="186">
        <v>0</v>
      </c>
      <c r="M23" s="187" t="s">
        <v>72</v>
      </c>
      <c r="N23" s="188">
        <f>G23*10</f>
        <v>0</v>
      </c>
      <c r="O23" s="189">
        <f>J23*2</f>
        <v>0</v>
      </c>
      <c r="P23" s="190">
        <f>L23*2</f>
        <v>0</v>
      </c>
      <c r="Q23" s="197">
        <f t="shared" ref="Q23" si="3">SUM(N23:P23)</f>
        <v>0</v>
      </c>
      <c r="R23" s="192"/>
    </row>
    <row r="25" spans="2:18" ht="15.75" thickBot="1"/>
    <row r="26" spans="2:18" ht="15.75" thickBot="1">
      <c r="D26" s="487" t="s">
        <v>76</v>
      </c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9"/>
    </row>
    <row r="27" spans="2:18" ht="22.5" customHeight="1" thickBot="1">
      <c r="D27" s="470" t="s">
        <v>36</v>
      </c>
      <c r="E27" s="472" t="s">
        <v>37</v>
      </c>
      <c r="F27" s="473"/>
      <c r="G27" s="470" t="s">
        <v>38</v>
      </c>
      <c r="H27" s="474" t="s">
        <v>39</v>
      </c>
      <c r="I27" s="475"/>
      <c r="J27" s="476" t="s">
        <v>38</v>
      </c>
      <c r="K27" s="478" t="s">
        <v>40</v>
      </c>
      <c r="L27" s="478" t="s">
        <v>38</v>
      </c>
      <c r="M27" s="486" t="s">
        <v>41</v>
      </c>
      <c r="N27" s="482" t="s">
        <v>42</v>
      </c>
      <c r="O27" s="483"/>
      <c r="P27" s="484"/>
      <c r="Q27" s="486" t="s">
        <v>43</v>
      </c>
    </row>
    <row r="28" spans="2:18" ht="15.75" thickBot="1">
      <c r="D28" s="495"/>
      <c r="E28" s="202" t="s">
        <v>44</v>
      </c>
      <c r="F28" s="203" t="s">
        <v>45</v>
      </c>
      <c r="G28" s="495"/>
      <c r="H28" s="117" t="s">
        <v>44</v>
      </c>
      <c r="I28" s="57" t="s">
        <v>45</v>
      </c>
      <c r="J28" s="496"/>
      <c r="K28" s="497"/>
      <c r="L28" s="497"/>
      <c r="M28" s="481"/>
      <c r="N28" s="178">
        <v>12</v>
      </c>
      <c r="O28" s="179">
        <v>2</v>
      </c>
      <c r="P28" s="180">
        <v>2</v>
      </c>
      <c r="Q28" s="498"/>
    </row>
    <row r="29" spans="2:18" ht="15.75" thickBot="1">
      <c r="C29" s="52"/>
      <c r="D29" s="181" t="s">
        <v>84</v>
      </c>
      <c r="E29" s="182"/>
      <c r="F29" s="183"/>
      <c r="G29" s="184">
        <f>F29-E29</f>
        <v>0</v>
      </c>
      <c r="H29" s="185" t="s">
        <v>47</v>
      </c>
      <c r="I29" s="185"/>
      <c r="J29" s="185">
        <v>0</v>
      </c>
      <c r="K29" s="186" t="s">
        <v>47</v>
      </c>
      <c r="L29" s="186">
        <v>0</v>
      </c>
      <c r="M29" s="187" t="s">
        <v>72</v>
      </c>
      <c r="N29" s="101">
        <f>G29*12</f>
        <v>0</v>
      </c>
      <c r="O29" s="204">
        <f>J29*2</f>
        <v>0</v>
      </c>
      <c r="P29" s="205">
        <f>L29*2</f>
        <v>0</v>
      </c>
      <c r="Q29" s="197">
        <f t="shared" ref="Q29" si="4">SUM(N29:P29)</f>
        <v>0</v>
      </c>
      <c r="R29" s="192"/>
    </row>
    <row r="31" spans="2:18" ht="15.75" thickBot="1"/>
    <row r="32" spans="2:18" ht="15.75" thickBot="1">
      <c r="D32" s="467" t="s">
        <v>77</v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9"/>
    </row>
    <row r="33" spans="4:18" ht="25.5" customHeight="1" thickBot="1">
      <c r="D33" s="470" t="s">
        <v>36</v>
      </c>
      <c r="E33" s="472" t="s">
        <v>37</v>
      </c>
      <c r="F33" s="473"/>
      <c r="G33" s="470" t="s">
        <v>38</v>
      </c>
      <c r="H33" s="474" t="s">
        <v>39</v>
      </c>
      <c r="I33" s="475"/>
      <c r="J33" s="476" t="s">
        <v>38</v>
      </c>
      <c r="K33" s="478" t="s">
        <v>40</v>
      </c>
      <c r="L33" s="478" t="s">
        <v>38</v>
      </c>
      <c r="M33" s="486" t="s">
        <v>41</v>
      </c>
      <c r="N33" s="482" t="s">
        <v>42</v>
      </c>
      <c r="O33" s="483"/>
      <c r="P33" s="484"/>
      <c r="Q33" s="486" t="s">
        <v>43</v>
      </c>
    </row>
    <row r="34" spans="4:18" ht="15.75" thickBot="1">
      <c r="D34" s="495"/>
      <c r="E34" s="55" t="s">
        <v>44</v>
      </c>
      <c r="F34" s="56" t="s">
        <v>45</v>
      </c>
      <c r="G34" s="471"/>
      <c r="H34" s="117" t="s">
        <v>44</v>
      </c>
      <c r="I34" s="57" t="s">
        <v>45</v>
      </c>
      <c r="J34" s="477"/>
      <c r="K34" s="479"/>
      <c r="L34" s="479"/>
      <c r="M34" s="481"/>
      <c r="N34" s="178">
        <v>42</v>
      </c>
      <c r="O34" s="179">
        <v>9</v>
      </c>
      <c r="P34" s="180">
        <v>10</v>
      </c>
      <c r="Q34" s="481"/>
    </row>
    <row r="35" spans="4:18" ht="15.75" thickBot="1">
      <c r="D35" s="181" t="s">
        <v>84</v>
      </c>
      <c r="E35" s="182">
        <v>8</v>
      </c>
      <c r="F35" s="183">
        <v>21.5</v>
      </c>
      <c r="G35" s="184">
        <f t="shared" ref="G35" si="5">F35-E35</f>
        <v>13.5</v>
      </c>
      <c r="H35" s="207">
        <v>9</v>
      </c>
      <c r="I35" s="207">
        <v>13</v>
      </c>
      <c r="J35" s="185">
        <v>4</v>
      </c>
      <c r="K35" s="186" t="s">
        <v>47</v>
      </c>
      <c r="L35" s="186">
        <v>0</v>
      </c>
      <c r="M35" s="187" t="s">
        <v>48</v>
      </c>
      <c r="N35" s="188">
        <f>G35*42</f>
        <v>567</v>
      </c>
      <c r="O35" s="189">
        <f>J35*9</f>
        <v>36</v>
      </c>
      <c r="P35" s="190">
        <f>L35*10</f>
        <v>0</v>
      </c>
      <c r="Q35" s="197">
        <f t="shared" ref="Q35" si="6">SUM(N35:P35)</f>
        <v>603</v>
      </c>
      <c r="R35" s="192"/>
    </row>
    <row r="37" spans="4:18" ht="15.75" thickBot="1"/>
    <row r="38" spans="4:18" ht="15.75" thickBot="1">
      <c r="D38" s="467" t="s">
        <v>79</v>
      </c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9"/>
    </row>
    <row r="39" spans="4:18" ht="21.75" customHeight="1" thickBot="1">
      <c r="D39" s="470" t="s">
        <v>36</v>
      </c>
      <c r="E39" s="472" t="s">
        <v>37</v>
      </c>
      <c r="F39" s="473"/>
      <c r="G39" s="470" t="s">
        <v>38</v>
      </c>
      <c r="H39" s="474" t="s">
        <v>39</v>
      </c>
      <c r="I39" s="475"/>
      <c r="J39" s="476" t="s">
        <v>38</v>
      </c>
      <c r="K39" s="478" t="s">
        <v>40</v>
      </c>
      <c r="L39" s="478" t="s">
        <v>38</v>
      </c>
      <c r="M39" s="486" t="s">
        <v>41</v>
      </c>
      <c r="N39" s="482" t="s">
        <v>42</v>
      </c>
      <c r="O39" s="483"/>
      <c r="P39" s="484"/>
      <c r="Q39" s="486" t="s">
        <v>43</v>
      </c>
    </row>
    <row r="40" spans="4:18" ht="15.75" thickBot="1">
      <c r="D40" s="471"/>
      <c r="E40" s="55" t="s">
        <v>44</v>
      </c>
      <c r="F40" s="56" t="s">
        <v>45</v>
      </c>
      <c r="G40" s="471"/>
      <c r="H40" s="117" t="s">
        <v>44</v>
      </c>
      <c r="I40" s="57" t="s">
        <v>45</v>
      </c>
      <c r="J40" s="477"/>
      <c r="K40" s="479"/>
      <c r="L40" s="479"/>
      <c r="M40" s="481"/>
      <c r="N40" s="178">
        <v>5</v>
      </c>
      <c r="O40" s="179">
        <v>1</v>
      </c>
      <c r="P40" s="180">
        <v>1</v>
      </c>
      <c r="Q40" s="481"/>
    </row>
    <row r="41" spans="4:18" ht="15.75" thickBot="1">
      <c r="D41" s="181" t="s">
        <v>84</v>
      </c>
      <c r="E41" s="182"/>
      <c r="F41" s="183"/>
      <c r="G41" s="184">
        <f t="shared" ref="G41" si="7">F41-E41</f>
        <v>0</v>
      </c>
      <c r="H41" s="185" t="s">
        <v>47</v>
      </c>
      <c r="I41" s="185" t="s">
        <v>47</v>
      </c>
      <c r="J41" s="185">
        <v>0</v>
      </c>
      <c r="K41" s="186" t="s">
        <v>47</v>
      </c>
      <c r="L41" s="186">
        <v>0</v>
      </c>
      <c r="M41" s="187" t="s">
        <v>72</v>
      </c>
      <c r="N41" s="188">
        <f>G41*42</f>
        <v>0</v>
      </c>
      <c r="O41" s="189">
        <f>J41*9</f>
        <v>0</v>
      </c>
      <c r="P41" s="190">
        <f>L41*10</f>
        <v>0</v>
      </c>
      <c r="Q41" s="197"/>
      <c r="R41" s="192">
        <f>Q41</f>
        <v>0</v>
      </c>
    </row>
    <row r="43" spans="4:18">
      <c r="R43" s="206"/>
    </row>
    <row r="44" spans="4:18">
      <c r="N44" s="114" t="s">
        <v>80</v>
      </c>
      <c r="O44" s="114" t="s">
        <v>2</v>
      </c>
      <c r="P44" s="114" t="s">
        <v>4</v>
      </c>
    </row>
    <row r="45" spans="4:18">
      <c r="N45" s="114">
        <f>N41+N35+N29+N23+N17+N11+N5</f>
        <v>2889</v>
      </c>
      <c r="O45" s="115">
        <f t="shared" ref="O45:P45" si="8">O41+O35+O29+O23+O17+O11+O5</f>
        <v>172</v>
      </c>
      <c r="P45" s="116">
        <f t="shared" si="8"/>
        <v>0</v>
      </c>
    </row>
    <row r="48" spans="4:18" ht="15.75" thickBot="1"/>
    <row r="49" spans="4:17" ht="15.75" thickBot="1">
      <c r="D49" s="467" t="s">
        <v>83</v>
      </c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9"/>
    </row>
    <row r="50" spans="4:17" ht="15.75" thickBot="1">
      <c r="D50" s="470" t="s">
        <v>36</v>
      </c>
      <c r="E50" s="472"/>
      <c r="F50" s="473"/>
      <c r="G50" s="470"/>
      <c r="H50" s="476"/>
      <c r="I50" s="59"/>
      <c r="J50" s="476"/>
      <c r="K50" s="478"/>
      <c r="L50" s="478"/>
      <c r="M50" s="486"/>
      <c r="N50" s="482" t="s">
        <v>42</v>
      </c>
      <c r="O50" s="483"/>
      <c r="P50" s="484"/>
      <c r="Q50" s="486" t="s">
        <v>43</v>
      </c>
    </row>
    <row r="51" spans="4:17" ht="15.75" thickBot="1">
      <c r="D51" s="471"/>
      <c r="E51" s="55"/>
      <c r="F51" s="56"/>
      <c r="G51" s="471"/>
      <c r="H51" s="477"/>
      <c r="I51" s="100"/>
      <c r="J51" s="477"/>
      <c r="K51" s="479"/>
      <c r="L51" s="479"/>
      <c r="M51" s="481"/>
      <c r="N51" s="178">
        <f>N40+N34+N28+N22+N16+N10+N4</f>
        <v>250</v>
      </c>
      <c r="O51" s="179">
        <f t="shared" ref="O51:P51" si="9">O40+O34+O28+O22+O16+O10+O4</f>
        <v>51</v>
      </c>
      <c r="P51" s="180">
        <f t="shared" si="9"/>
        <v>51</v>
      </c>
      <c r="Q51" s="481"/>
    </row>
    <row r="52" spans="4:17" ht="15.75" thickBot="1">
      <c r="D52" s="181" t="s">
        <v>84</v>
      </c>
      <c r="E52" s="182"/>
      <c r="F52" s="183"/>
      <c r="G52" s="184"/>
      <c r="H52" s="185"/>
      <c r="I52" s="185"/>
      <c r="J52" s="185"/>
      <c r="K52" s="186"/>
      <c r="L52" s="186"/>
      <c r="M52" s="187"/>
      <c r="N52" s="219">
        <f t="shared" ref="N52:P52" si="10">N41+N35+N29+N23+N17+N11+N5</f>
        <v>2889</v>
      </c>
      <c r="O52" s="220">
        <f t="shared" si="10"/>
        <v>172</v>
      </c>
      <c r="P52" s="221">
        <f t="shared" si="10"/>
        <v>0</v>
      </c>
      <c r="Q52" s="222">
        <f>Q41+Q35+Q29+Q23+Q17+Q11+Q5</f>
        <v>3061</v>
      </c>
    </row>
  </sheetData>
  <mergeCells count="88">
    <mergeCell ref="Q50:Q51"/>
    <mergeCell ref="H9:I9"/>
    <mergeCell ref="H15:I15"/>
    <mergeCell ref="H21:I21"/>
    <mergeCell ref="H27:I27"/>
    <mergeCell ref="H33:I33"/>
    <mergeCell ref="H39:I39"/>
    <mergeCell ref="D49:Q49"/>
    <mergeCell ref="D50:D51"/>
    <mergeCell ref="E50:F50"/>
    <mergeCell ref="G50:G51"/>
    <mergeCell ref="H50:H51"/>
    <mergeCell ref="J50:J51"/>
    <mergeCell ref="K50:K51"/>
    <mergeCell ref="L50:L51"/>
    <mergeCell ref="M50:M51"/>
    <mergeCell ref="N50:P50"/>
    <mergeCell ref="K39:K40"/>
    <mergeCell ref="L39:L40"/>
    <mergeCell ref="M39:M40"/>
    <mergeCell ref="N39:P39"/>
    <mergeCell ref="Q39:Q40"/>
    <mergeCell ref="H3:I3"/>
    <mergeCell ref="L33:L34"/>
    <mergeCell ref="M33:M34"/>
    <mergeCell ref="N33:P33"/>
    <mergeCell ref="Q33:Q34"/>
    <mergeCell ref="D38:Q38"/>
    <mergeCell ref="D39:D40"/>
    <mergeCell ref="E39:F39"/>
    <mergeCell ref="G39:G40"/>
    <mergeCell ref="J39:J40"/>
    <mergeCell ref="D33:D34"/>
    <mergeCell ref="E33:F33"/>
    <mergeCell ref="G33:G34"/>
    <mergeCell ref="J33:J34"/>
    <mergeCell ref="K33:K34"/>
    <mergeCell ref="D32:Q32"/>
    <mergeCell ref="L21:L22"/>
    <mergeCell ref="M21:M22"/>
    <mergeCell ref="N21:P21"/>
    <mergeCell ref="Q21:Q22"/>
    <mergeCell ref="D26:Q26"/>
    <mergeCell ref="D27:D28"/>
    <mergeCell ref="E27:F27"/>
    <mergeCell ref="G27:G28"/>
    <mergeCell ref="J27:J28"/>
    <mergeCell ref="K27:K28"/>
    <mergeCell ref="L27:L28"/>
    <mergeCell ref="M27:M28"/>
    <mergeCell ref="N27:P27"/>
    <mergeCell ref="Q27:Q28"/>
    <mergeCell ref="D20:Q20"/>
    <mergeCell ref="D21:D22"/>
    <mergeCell ref="E21:F21"/>
    <mergeCell ref="G21:G22"/>
    <mergeCell ref="J21:J22"/>
    <mergeCell ref="K21:K22"/>
    <mergeCell ref="D14:Q14"/>
    <mergeCell ref="D15:D16"/>
    <mergeCell ref="E15:F15"/>
    <mergeCell ref="G15:G16"/>
    <mergeCell ref="J15:J16"/>
    <mergeCell ref="K15:K16"/>
    <mergeCell ref="L15:L16"/>
    <mergeCell ref="M15:M16"/>
    <mergeCell ref="N15:P15"/>
    <mergeCell ref="Q15:Q16"/>
    <mergeCell ref="D8:Q8"/>
    <mergeCell ref="D9:D10"/>
    <mergeCell ref="E9:F9"/>
    <mergeCell ref="G9:G10"/>
    <mergeCell ref="J9:J10"/>
    <mergeCell ref="K9:K10"/>
    <mergeCell ref="L9:L10"/>
    <mergeCell ref="M9:M10"/>
    <mergeCell ref="N9:P9"/>
    <mergeCell ref="Q9:Q10"/>
    <mergeCell ref="D2:Q2"/>
    <mergeCell ref="D3:D4"/>
    <mergeCell ref="E3:F3"/>
    <mergeCell ref="G3:G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topLeftCell="A67" workbookViewId="0">
      <selection activeCell="G6" sqref="G6"/>
    </sheetView>
  </sheetViews>
  <sheetFormatPr baseColWidth="10" defaultRowHeight="15"/>
  <cols>
    <col min="1" max="2" width="2.85546875" customWidth="1"/>
    <col min="3" max="3" width="18.42578125" customWidth="1"/>
    <col min="17" max="17" width="13" bestFit="1" customWidth="1"/>
  </cols>
  <sheetData>
    <row r="1" spans="1:17">
      <c r="A1" s="52"/>
      <c r="B1" s="52"/>
    </row>
    <row r="2" spans="1:17">
      <c r="A2" s="52"/>
      <c r="B2" s="52"/>
    </row>
    <row r="3" spans="1:17" ht="15.75" thickBot="1">
      <c r="A3" s="52"/>
      <c r="B3" s="52"/>
    </row>
    <row r="4" spans="1:17" ht="15.75" customHeight="1" thickBot="1">
      <c r="A4" s="52"/>
      <c r="B4" s="52"/>
      <c r="C4" s="467" t="s">
        <v>35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9"/>
    </row>
    <row r="5" spans="1:17" ht="38.25" customHeight="1" thickBot="1">
      <c r="A5" s="52"/>
      <c r="B5" s="52"/>
      <c r="C5" s="470" t="s">
        <v>36</v>
      </c>
      <c r="D5" s="472" t="s">
        <v>37</v>
      </c>
      <c r="E5" s="473"/>
      <c r="F5" s="470" t="s">
        <v>38</v>
      </c>
      <c r="G5" s="474" t="s">
        <v>39</v>
      </c>
      <c r="H5" s="475"/>
      <c r="I5" s="476" t="s">
        <v>38</v>
      </c>
      <c r="J5" s="478" t="s">
        <v>40</v>
      </c>
      <c r="K5" s="478" t="s">
        <v>38</v>
      </c>
      <c r="L5" s="486" t="s">
        <v>41</v>
      </c>
      <c r="M5" s="482" t="s">
        <v>42</v>
      </c>
      <c r="N5" s="483"/>
      <c r="O5" s="484"/>
      <c r="P5" s="486" t="s">
        <v>43</v>
      </c>
    </row>
    <row r="6" spans="1:17" ht="15.75" thickBot="1">
      <c r="A6" s="52"/>
      <c r="B6" s="52"/>
      <c r="C6" s="471"/>
      <c r="D6" s="55" t="s">
        <v>44</v>
      </c>
      <c r="E6" s="56" t="s">
        <v>45</v>
      </c>
      <c r="F6" s="471"/>
      <c r="G6" s="117" t="s">
        <v>44</v>
      </c>
      <c r="H6" s="57" t="s">
        <v>45</v>
      </c>
      <c r="I6" s="477"/>
      <c r="J6" s="479"/>
      <c r="K6" s="479"/>
      <c r="L6" s="481"/>
      <c r="M6" s="178">
        <v>172</v>
      </c>
      <c r="N6" s="179">
        <v>34</v>
      </c>
      <c r="O6" s="180">
        <v>34</v>
      </c>
      <c r="P6" s="481"/>
    </row>
    <row r="7" spans="1:17">
      <c r="A7" s="52"/>
      <c r="B7" s="52"/>
      <c r="C7" s="223" t="s">
        <v>85</v>
      </c>
      <c r="D7" s="63">
        <v>8</v>
      </c>
      <c r="E7" s="63">
        <v>21.5</v>
      </c>
      <c r="F7" s="64">
        <f>E7-D7</f>
        <v>13.5</v>
      </c>
      <c r="G7" s="260">
        <v>8.5</v>
      </c>
      <c r="H7" s="260">
        <v>14</v>
      </c>
      <c r="I7" s="65">
        <v>5.5</v>
      </c>
      <c r="J7" s="66" t="s">
        <v>47</v>
      </c>
      <c r="K7" s="66">
        <v>0</v>
      </c>
      <c r="L7" s="67" t="s">
        <v>48</v>
      </c>
      <c r="M7" s="224">
        <f>F7*172</f>
        <v>2322</v>
      </c>
      <c r="N7" s="225">
        <f>I7*34</f>
        <v>187</v>
      </c>
      <c r="O7" s="226">
        <f>K7*34</f>
        <v>0</v>
      </c>
      <c r="P7" s="69">
        <f>SUM(M7:O7)</f>
        <v>2509</v>
      </c>
    </row>
    <row r="8" spans="1:17">
      <c r="A8" s="52"/>
      <c r="B8" s="52"/>
      <c r="C8" s="227" t="s">
        <v>86</v>
      </c>
      <c r="D8" s="71">
        <v>8</v>
      </c>
      <c r="E8" s="71">
        <v>21.5</v>
      </c>
      <c r="F8" s="109">
        <f>E8-D8</f>
        <v>13.5</v>
      </c>
      <c r="G8" s="73">
        <v>8.5</v>
      </c>
      <c r="H8" s="73">
        <v>14</v>
      </c>
      <c r="I8" s="78">
        <v>5.5</v>
      </c>
      <c r="J8" s="75" t="s">
        <v>47</v>
      </c>
      <c r="K8" s="75">
        <v>0</v>
      </c>
      <c r="L8" s="76" t="s">
        <v>48</v>
      </c>
      <c r="M8" s="228">
        <f>F8*172</f>
        <v>2322</v>
      </c>
      <c r="N8" s="229">
        <f>I8*34</f>
        <v>187</v>
      </c>
      <c r="O8" s="230">
        <f t="shared" ref="O8:O10" si="0">K8*34</f>
        <v>0</v>
      </c>
      <c r="P8" s="79">
        <f>SUM(M8:O8)</f>
        <v>2509</v>
      </c>
    </row>
    <row r="9" spans="1:17">
      <c r="A9" s="52"/>
      <c r="B9" s="52"/>
      <c r="C9" s="80" t="s">
        <v>87</v>
      </c>
      <c r="D9" s="81">
        <v>8</v>
      </c>
      <c r="E9" s="81">
        <v>21.5</v>
      </c>
      <c r="F9" s="104">
        <f>E9-D9</f>
        <v>13.5</v>
      </c>
      <c r="G9" s="83">
        <v>8.5</v>
      </c>
      <c r="H9" s="83">
        <v>14</v>
      </c>
      <c r="I9" s="87">
        <v>5.5</v>
      </c>
      <c r="J9" s="84" t="s">
        <v>47</v>
      </c>
      <c r="K9" s="84">
        <v>0</v>
      </c>
      <c r="L9" s="85" t="s">
        <v>48</v>
      </c>
      <c r="M9" s="231">
        <f>F9*172</f>
        <v>2322</v>
      </c>
      <c r="N9" s="232">
        <f>I9*34</f>
        <v>187</v>
      </c>
      <c r="O9" s="233">
        <f t="shared" si="0"/>
        <v>0</v>
      </c>
      <c r="P9" s="88">
        <f>SUM(M9:O9)</f>
        <v>2509</v>
      </c>
    </row>
    <row r="10" spans="1:17" ht="15.75" thickBot="1">
      <c r="A10" s="52"/>
      <c r="B10" s="52"/>
      <c r="C10" s="234" t="s">
        <v>69</v>
      </c>
      <c r="D10" s="235"/>
      <c r="E10" s="235"/>
      <c r="F10" s="236">
        <f>E10-D10</f>
        <v>0</v>
      </c>
      <c r="G10" s="237"/>
      <c r="H10" s="237"/>
      <c r="I10" s="238">
        <v>0</v>
      </c>
      <c r="J10" s="239"/>
      <c r="K10" s="239">
        <v>0</v>
      </c>
      <c r="L10" s="240"/>
      <c r="M10" s="241">
        <f>F10*172</f>
        <v>0</v>
      </c>
      <c r="N10" s="242">
        <f>I10*34</f>
        <v>0</v>
      </c>
      <c r="O10" s="243">
        <f t="shared" si="0"/>
        <v>0</v>
      </c>
      <c r="P10" s="244">
        <f>SUM(M10:O10)</f>
        <v>0</v>
      </c>
      <c r="Q10" s="98"/>
    </row>
    <row r="11" spans="1:17" ht="15.75" thickBot="1">
      <c r="A11" s="52"/>
      <c r="B11" s="52"/>
      <c r="F11" s="99"/>
      <c r="M11" s="126">
        <f>SUM(M7:M10)</f>
        <v>6966</v>
      </c>
      <c r="N11" s="258">
        <f>SUM(N7:N10)</f>
        <v>561</v>
      </c>
      <c r="O11" s="259">
        <f>SUM(O7:O10)</f>
        <v>0</v>
      </c>
      <c r="P11" s="129">
        <f>SUM(P7:P10)</f>
        <v>7527</v>
      </c>
    </row>
    <row r="12" spans="1:17" ht="15.75" thickBot="1">
      <c r="A12" s="52"/>
      <c r="B12" s="52"/>
    </row>
    <row r="13" spans="1:17" ht="15.75" customHeight="1" thickBot="1">
      <c r="A13" s="52"/>
      <c r="B13" s="52"/>
      <c r="C13" s="467" t="s">
        <v>70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9"/>
    </row>
    <row r="14" spans="1:17" ht="30" customHeight="1" thickBot="1">
      <c r="A14" s="52"/>
      <c r="B14" s="52"/>
      <c r="C14" s="470" t="s">
        <v>36</v>
      </c>
      <c r="D14" s="472" t="s">
        <v>37</v>
      </c>
      <c r="E14" s="473"/>
      <c r="F14" s="470" t="s">
        <v>38</v>
      </c>
      <c r="G14" s="474" t="s">
        <v>39</v>
      </c>
      <c r="H14" s="475"/>
      <c r="I14" s="476" t="s">
        <v>38</v>
      </c>
      <c r="J14" s="478" t="s">
        <v>40</v>
      </c>
      <c r="K14" s="478" t="s">
        <v>38</v>
      </c>
      <c r="L14" s="486" t="s">
        <v>41</v>
      </c>
      <c r="M14" s="482" t="s">
        <v>42</v>
      </c>
      <c r="N14" s="483"/>
      <c r="O14" s="484"/>
      <c r="P14" s="486" t="s">
        <v>43</v>
      </c>
    </row>
    <row r="15" spans="1:17" ht="15.75" thickBot="1">
      <c r="A15" s="52"/>
      <c r="B15" s="52"/>
      <c r="C15" s="471"/>
      <c r="D15" s="55" t="s">
        <v>44</v>
      </c>
      <c r="E15" s="56" t="s">
        <v>45</v>
      </c>
      <c r="F15" s="471"/>
      <c r="G15" s="117" t="s">
        <v>44</v>
      </c>
      <c r="H15" s="57" t="s">
        <v>45</v>
      </c>
      <c r="I15" s="477"/>
      <c r="J15" s="479"/>
      <c r="K15" s="479"/>
      <c r="L15" s="481"/>
      <c r="M15" s="178">
        <v>4</v>
      </c>
      <c r="N15" s="179">
        <v>1</v>
      </c>
      <c r="O15" s="180">
        <v>1</v>
      </c>
      <c r="P15" s="481"/>
    </row>
    <row r="16" spans="1:17">
      <c r="A16" s="52"/>
      <c r="B16" s="52"/>
      <c r="C16" s="223" t="s">
        <v>85</v>
      </c>
      <c r="D16" s="63" t="s">
        <v>13</v>
      </c>
      <c r="E16" s="63" t="s">
        <v>13</v>
      </c>
      <c r="F16" s="64">
        <v>0</v>
      </c>
      <c r="G16" s="65" t="s">
        <v>47</v>
      </c>
      <c r="H16" s="65" t="s">
        <v>47</v>
      </c>
      <c r="I16" s="65">
        <v>0</v>
      </c>
      <c r="J16" s="66" t="s">
        <v>47</v>
      </c>
      <c r="K16" s="66">
        <v>0</v>
      </c>
      <c r="L16" s="67" t="s">
        <v>72</v>
      </c>
      <c r="M16" s="101">
        <f>F16*4</f>
        <v>0</v>
      </c>
      <c r="N16" s="204">
        <f>I16*1</f>
        <v>0</v>
      </c>
      <c r="O16" s="205">
        <f>K16*1</f>
        <v>0</v>
      </c>
      <c r="P16" s="69">
        <f>SUM(M16:O16)</f>
        <v>0</v>
      </c>
    </row>
    <row r="17" spans="1:17">
      <c r="A17" s="52"/>
      <c r="B17" s="52"/>
      <c r="C17" s="227" t="s">
        <v>86</v>
      </c>
      <c r="D17" s="71" t="s">
        <v>13</v>
      </c>
      <c r="E17" s="71" t="s">
        <v>13</v>
      </c>
      <c r="F17" s="109">
        <v>0</v>
      </c>
      <c r="G17" s="102" t="s">
        <v>47</v>
      </c>
      <c r="H17" s="102" t="s">
        <v>47</v>
      </c>
      <c r="I17" s="78">
        <v>0</v>
      </c>
      <c r="J17" s="75" t="s">
        <v>47</v>
      </c>
      <c r="K17" s="75">
        <v>0</v>
      </c>
      <c r="L17" s="76" t="s">
        <v>72</v>
      </c>
      <c r="M17" s="103">
        <f>F17*4</f>
        <v>0</v>
      </c>
      <c r="N17" s="245">
        <f>I17*1</f>
        <v>0</v>
      </c>
      <c r="O17" s="246">
        <f>K17*1</f>
        <v>0</v>
      </c>
      <c r="P17" s="79">
        <f>SUM(M17:O17)</f>
        <v>0</v>
      </c>
    </row>
    <row r="18" spans="1:17">
      <c r="A18" s="52"/>
      <c r="B18" s="52"/>
      <c r="C18" s="80" t="s">
        <v>87</v>
      </c>
      <c r="D18" s="81">
        <v>8</v>
      </c>
      <c r="E18" s="81">
        <v>15</v>
      </c>
      <c r="F18" s="104">
        <f>E18-D18</f>
        <v>7</v>
      </c>
      <c r="G18" s="87" t="s">
        <v>47</v>
      </c>
      <c r="H18" s="87" t="s">
        <v>47</v>
      </c>
      <c r="I18" s="87">
        <v>0</v>
      </c>
      <c r="J18" s="84" t="s">
        <v>47</v>
      </c>
      <c r="K18" s="84">
        <v>0</v>
      </c>
      <c r="L18" s="85" t="s">
        <v>71</v>
      </c>
      <c r="M18" s="105">
        <f>F18*4</f>
        <v>28</v>
      </c>
      <c r="N18" s="247">
        <f>I18*1</f>
        <v>0</v>
      </c>
      <c r="O18" s="248">
        <f>K18*1</f>
        <v>0</v>
      </c>
      <c r="P18" s="88">
        <f>SUM(M18:O18)</f>
        <v>28</v>
      </c>
    </row>
    <row r="19" spans="1:17" ht="15.75" thickBot="1">
      <c r="A19" s="52"/>
      <c r="B19" s="52"/>
      <c r="C19" s="234" t="s">
        <v>69</v>
      </c>
      <c r="D19" s="235">
        <v>8</v>
      </c>
      <c r="E19" s="235">
        <v>15</v>
      </c>
      <c r="F19" s="236">
        <f>E19-D19</f>
        <v>7</v>
      </c>
      <c r="G19" s="237" t="s">
        <v>47</v>
      </c>
      <c r="H19" s="237" t="s">
        <v>47</v>
      </c>
      <c r="I19" s="238">
        <v>0</v>
      </c>
      <c r="J19" s="239" t="s">
        <v>47</v>
      </c>
      <c r="K19" s="239">
        <v>0</v>
      </c>
      <c r="L19" s="240"/>
      <c r="M19" s="249">
        <f>F19*4</f>
        <v>28</v>
      </c>
      <c r="N19" s="250">
        <f>I19*1</f>
        <v>0</v>
      </c>
      <c r="O19" s="251">
        <f>K19*1</f>
        <v>0</v>
      </c>
      <c r="P19" s="244">
        <f>SUM(M19:O19)</f>
        <v>28</v>
      </c>
      <c r="Q19" s="98"/>
    </row>
    <row r="20" spans="1:17" ht="15.75" thickBot="1">
      <c r="A20" s="52"/>
      <c r="B20" s="52"/>
      <c r="F20" s="99"/>
      <c r="M20" s="126">
        <f>SUM(M16:M19)</f>
        <v>56</v>
      </c>
      <c r="N20" s="258">
        <f>SUM(N16:N19)</f>
        <v>0</v>
      </c>
      <c r="O20" s="259">
        <f>SUM(O16:O19)</f>
        <v>0</v>
      </c>
      <c r="P20" s="129">
        <f>SUM(P16:P19)</f>
        <v>56</v>
      </c>
    </row>
    <row r="21" spans="1:17" ht="15.75" thickBot="1">
      <c r="A21" s="52"/>
      <c r="B21" s="52"/>
    </row>
    <row r="22" spans="1:17" ht="15.75" customHeight="1" thickBot="1">
      <c r="A22" s="52"/>
      <c r="B22" s="52"/>
      <c r="C22" s="467" t="s">
        <v>74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9"/>
    </row>
    <row r="23" spans="1:17" ht="24" customHeight="1" thickBot="1">
      <c r="A23" s="52"/>
      <c r="B23" s="52"/>
      <c r="C23" s="470" t="s">
        <v>36</v>
      </c>
      <c r="D23" s="472" t="s">
        <v>37</v>
      </c>
      <c r="E23" s="473"/>
      <c r="F23" s="470" t="s">
        <v>38</v>
      </c>
      <c r="G23" s="474" t="s">
        <v>39</v>
      </c>
      <c r="H23" s="475"/>
      <c r="I23" s="476" t="s">
        <v>38</v>
      </c>
      <c r="J23" s="478" t="s">
        <v>40</v>
      </c>
      <c r="K23" s="478" t="s">
        <v>38</v>
      </c>
      <c r="L23" s="486" t="s">
        <v>41</v>
      </c>
      <c r="M23" s="482" t="s">
        <v>42</v>
      </c>
      <c r="N23" s="483"/>
      <c r="O23" s="484"/>
      <c r="P23" s="486" t="s">
        <v>43</v>
      </c>
    </row>
    <row r="24" spans="1:17" ht="15.75" thickBot="1">
      <c r="A24" s="52"/>
      <c r="B24" s="52"/>
      <c r="C24" s="471"/>
      <c r="D24" s="55" t="s">
        <v>44</v>
      </c>
      <c r="E24" s="56" t="s">
        <v>45</v>
      </c>
      <c r="F24" s="471"/>
      <c r="G24" s="117" t="s">
        <v>44</v>
      </c>
      <c r="H24" s="57" t="s">
        <v>45</v>
      </c>
      <c r="I24" s="477"/>
      <c r="J24" s="479"/>
      <c r="K24" s="479"/>
      <c r="L24" s="481"/>
      <c r="M24" s="178">
        <v>5</v>
      </c>
      <c r="N24" s="179">
        <v>2</v>
      </c>
      <c r="O24" s="180">
        <v>1</v>
      </c>
      <c r="P24" s="481"/>
    </row>
    <row r="25" spans="1:17">
      <c r="A25" s="52"/>
      <c r="B25" s="52"/>
      <c r="C25" s="223" t="s">
        <v>85</v>
      </c>
      <c r="D25" s="63"/>
      <c r="E25" s="63"/>
      <c r="F25" s="64">
        <f>E25-D25</f>
        <v>0</v>
      </c>
      <c r="G25" s="65" t="s">
        <v>47</v>
      </c>
      <c r="H25" s="65" t="s">
        <v>47</v>
      </c>
      <c r="I25" s="65">
        <v>0</v>
      </c>
      <c r="J25" s="66" t="s">
        <v>47</v>
      </c>
      <c r="K25" s="66">
        <v>0</v>
      </c>
      <c r="L25" s="67" t="s">
        <v>72</v>
      </c>
      <c r="M25" s="101">
        <f>F25*5</f>
        <v>0</v>
      </c>
      <c r="N25" s="204">
        <f>I25*2</f>
        <v>0</v>
      </c>
      <c r="O25" s="205">
        <f>K25*1</f>
        <v>0</v>
      </c>
      <c r="P25" s="69">
        <f>SUM(M25:O25)</f>
        <v>0</v>
      </c>
    </row>
    <row r="26" spans="1:17">
      <c r="A26" s="52"/>
      <c r="B26" s="52"/>
      <c r="C26" s="227" t="s">
        <v>86</v>
      </c>
      <c r="D26" s="71"/>
      <c r="E26" s="71"/>
      <c r="F26" s="109">
        <f>E26-D26</f>
        <v>0</v>
      </c>
      <c r="G26" s="102" t="s">
        <v>47</v>
      </c>
      <c r="H26" s="102" t="s">
        <v>47</v>
      </c>
      <c r="I26" s="78">
        <v>0</v>
      </c>
      <c r="J26" s="75" t="s">
        <v>47</v>
      </c>
      <c r="K26" s="75">
        <v>0</v>
      </c>
      <c r="L26" s="76" t="s">
        <v>72</v>
      </c>
      <c r="M26" s="103">
        <f>F26*5</f>
        <v>0</v>
      </c>
      <c r="N26" s="245">
        <f>I26*2</f>
        <v>0</v>
      </c>
      <c r="O26" s="246">
        <f>K26*1</f>
        <v>0</v>
      </c>
      <c r="P26" s="79">
        <f>SUM(M26:O26)</f>
        <v>0</v>
      </c>
    </row>
    <row r="27" spans="1:17">
      <c r="A27" s="52"/>
      <c r="B27" s="52"/>
      <c r="C27" s="80" t="s">
        <v>87</v>
      </c>
      <c r="D27" s="81">
        <v>8</v>
      </c>
      <c r="E27" s="81">
        <v>15</v>
      </c>
      <c r="F27" s="104">
        <f>E27-D27</f>
        <v>7</v>
      </c>
      <c r="G27" s="87" t="s">
        <v>47</v>
      </c>
      <c r="H27" s="87" t="s">
        <v>47</v>
      </c>
      <c r="I27" s="87">
        <v>0</v>
      </c>
      <c r="J27" s="84" t="s">
        <v>47</v>
      </c>
      <c r="K27" s="84">
        <v>0</v>
      </c>
      <c r="L27" s="85" t="s">
        <v>71</v>
      </c>
      <c r="M27" s="105">
        <f>F27*5</f>
        <v>35</v>
      </c>
      <c r="N27" s="247">
        <f>I27*2</f>
        <v>0</v>
      </c>
      <c r="O27" s="248">
        <f>K27*1</f>
        <v>0</v>
      </c>
      <c r="P27" s="88">
        <f>SUM(M27:O27)</f>
        <v>35</v>
      </c>
    </row>
    <row r="28" spans="1:17" ht="15.75" thickBot="1">
      <c r="A28" s="52"/>
      <c r="B28" s="52"/>
      <c r="C28" s="234" t="s">
        <v>69</v>
      </c>
      <c r="D28" s="235">
        <v>8</v>
      </c>
      <c r="E28" s="235">
        <v>15</v>
      </c>
      <c r="F28" s="236">
        <f>E28-D28</f>
        <v>7</v>
      </c>
      <c r="G28" s="237" t="s">
        <v>47</v>
      </c>
      <c r="H28" s="237" t="s">
        <v>47</v>
      </c>
      <c r="I28" s="238">
        <v>0</v>
      </c>
      <c r="J28" s="239" t="s">
        <v>47</v>
      </c>
      <c r="K28" s="239">
        <v>0</v>
      </c>
      <c r="L28" s="240"/>
      <c r="M28" s="249">
        <f>F28*5</f>
        <v>35</v>
      </c>
      <c r="N28" s="250">
        <f>I28*2</f>
        <v>0</v>
      </c>
      <c r="O28" s="251">
        <f>K28*1</f>
        <v>0</v>
      </c>
      <c r="P28" s="244">
        <f>SUM(M28:O28)</f>
        <v>35</v>
      </c>
      <c r="Q28" s="98"/>
    </row>
    <row r="29" spans="1:17" ht="15.75" thickBot="1">
      <c r="A29" s="52"/>
      <c r="B29" s="52"/>
      <c r="F29" s="99"/>
      <c r="M29" s="126">
        <f>SUM(M25:M28)</f>
        <v>70</v>
      </c>
      <c r="N29" s="258">
        <f>SUM(N25:N28)</f>
        <v>0</v>
      </c>
      <c r="O29" s="259">
        <f>SUM(O25:O28)</f>
        <v>0</v>
      </c>
      <c r="P29" s="129">
        <f>SUM(P25:P28)</f>
        <v>70</v>
      </c>
    </row>
    <row r="30" spans="1:17" ht="15.75" thickBot="1"/>
    <row r="31" spans="1:17" ht="15.75" customHeight="1" thickBot="1">
      <c r="C31" s="487" t="s">
        <v>75</v>
      </c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9"/>
    </row>
    <row r="32" spans="1:17" ht="22.5" customHeight="1" thickBot="1">
      <c r="C32" s="470" t="s">
        <v>36</v>
      </c>
      <c r="D32" s="472" t="s">
        <v>37</v>
      </c>
      <c r="E32" s="473"/>
      <c r="F32" s="470" t="s">
        <v>38</v>
      </c>
      <c r="G32" s="474" t="s">
        <v>39</v>
      </c>
      <c r="H32" s="475"/>
      <c r="I32" s="476" t="s">
        <v>38</v>
      </c>
      <c r="J32" s="478" t="s">
        <v>40</v>
      </c>
      <c r="K32" s="478" t="s">
        <v>38</v>
      </c>
      <c r="L32" s="486" t="s">
        <v>41</v>
      </c>
      <c r="M32" s="482" t="s">
        <v>42</v>
      </c>
      <c r="N32" s="483"/>
      <c r="O32" s="484"/>
      <c r="P32" s="486" t="s">
        <v>43</v>
      </c>
    </row>
    <row r="33" spans="1:17" ht="15.75" thickBot="1">
      <c r="C33" s="471"/>
      <c r="D33" s="55" t="s">
        <v>44</v>
      </c>
      <c r="E33" s="56" t="s">
        <v>45</v>
      </c>
      <c r="F33" s="471"/>
      <c r="G33" s="117" t="s">
        <v>44</v>
      </c>
      <c r="H33" s="57" t="s">
        <v>45</v>
      </c>
      <c r="I33" s="477"/>
      <c r="J33" s="479"/>
      <c r="K33" s="479"/>
      <c r="L33" s="481"/>
      <c r="M33" s="178">
        <v>10</v>
      </c>
      <c r="N33" s="179">
        <v>2</v>
      </c>
      <c r="O33" s="180">
        <v>2</v>
      </c>
      <c r="P33" s="481"/>
    </row>
    <row r="34" spans="1:17">
      <c r="B34" s="52"/>
      <c r="C34" s="223" t="s">
        <v>85</v>
      </c>
      <c r="D34" s="63"/>
      <c r="E34" s="63"/>
      <c r="F34" s="64">
        <f>E34-D34</f>
        <v>0</v>
      </c>
      <c r="G34" s="65" t="s">
        <v>47</v>
      </c>
      <c r="H34" s="65" t="s">
        <v>47</v>
      </c>
      <c r="I34" s="65">
        <v>0</v>
      </c>
      <c r="J34" s="66" t="s">
        <v>47</v>
      </c>
      <c r="K34" s="66">
        <v>0</v>
      </c>
      <c r="L34" s="67" t="s">
        <v>48</v>
      </c>
      <c r="M34" s="101">
        <f>F34*10</f>
        <v>0</v>
      </c>
      <c r="N34" s="204">
        <f>I34*2</f>
        <v>0</v>
      </c>
      <c r="O34" s="205">
        <f>K34*2</f>
        <v>0</v>
      </c>
      <c r="P34" s="69">
        <f>SUM(M34:O34)</f>
        <v>0</v>
      </c>
    </row>
    <row r="35" spans="1:17">
      <c r="C35" s="227" t="s">
        <v>86</v>
      </c>
      <c r="D35" s="71"/>
      <c r="E35" s="71"/>
      <c r="F35" s="109">
        <f>E35-D35</f>
        <v>0</v>
      </c>
      <c r="G35" s="102" t="s">
        <v>47</v>
      </c>
      <c r="H35" s="102" t="s">
        <v>47</v>
      </c>
      <c r="I35" s="78">
        <v>0</v>
      </c>
      <c r="J35" s="75" t="s">
        <v>47</v>
      </c>
      <c r="K35" s="75">
        <v>0</v>
      </c>
      <c r="L35" s="76" t="s">
        <v>48</v>
      </c>
      <c r="M35" s="103">
        <f>F35*10</f>
        <v>0</v>
      </c>
      <c r="N35" s="245">
        <f>I35*2</f>
        <v>0</v>
      </c>
      <c r="O35" s="246">
        <f>K35*2</f>
        <v>0</v>
      </c>
      <c r="P35" s="79">
        <f>SUM(M35:O35)</f>
        <v>0</v>
      </c>
    </row>
    <row r="36" spans="1:17">
      <c r="C36" s="80" t="s">
        <v>87</v>
      </c>
      <c r="D36" s="81">
        <v>8</v>
      </c>
      <c r="E36" s="81">
        <v>15</v>
      </c>
      <c r="F36" s="104">
        <f>E36-D36</f>
        <v>7</v>
      </c>
      <c r="G36" s="87" t="s">
        <v>47</v>
      </c>
      <c r="H36" s="87" t="s">
        <v>47</v>
      </c>
      <c r="I36" s="87">
        <v>0</v>
      </c>
      <c r="J36" s="84" t="s">
        <v>47</v>
      </c>
      <c r="K36" s="84">
        <v>0</v>
      </c>
      <c r="L36" s="85" t="s">
        <v>71</v>
      </c>
      <c r="M36" s="105">
        <f>F36*10</f>
        <v>70</v>
      </c>
      <c r="N36" s="247">
        <f>I36*2</f>
        <v>0</v>
      </c>
      <c r="O36" s="248">
        <f>K36*2</f>
        <v>0</v>
      </c>
      <c r="P36" s="88">
        <f>SUM(M36:O36)</f>
        <v>70</v>
      </c>
    </row>
    <row r="37" spans="1:17" ht="15.75" thickBot="1">
      <c r="A37" s="52"/>
      <c r="B37" s="52"/>
      <c r="C37" s="234" t="s">
        <v>69</v>
      </c>
      <c r="D37" s="235">
        <v>8</v>
      </c>
      <c r="E37" s="235">
        <v>15</v>
      </c>
      <c r="F37" s="236">
        <f>E37-D37</f>
        <v>7</v>
      </c>
      <c r="G37" s="237" t="s">
        <v>47</v>
      </c>
      <c r="H37" s="237" t="s">
        <v>47</v>
      </c>
      <c r="I37" s="238">
        <v>0</v>
      </c>
      <c r="J37" s="239" t="s">
        <v>47</v>
      </c>
      <c r="K37" s="239">
        <v>0</v>
      </c>
      <c r="L37" s="240"/>
      <c r="M37" s="249">
        <f>F37*10</f>
        <v>70</v>
      </c>
      <c r="N37" s="250">
        <f>I37*2</f>
        <v>0</v>
      </c>
      <c r="O37" s="251">
        <f>K37*2</f>
        <v>0</v>
      </c>
      <c r="P37" s="244">
        <f>SUM(M37:O37)</f>
        <v>70</v>
      </c>
      <c r="Q37" s="98"/>
    </row>
    <row r="38" spans="1:17" ht="15.75" thickBot="1">
      <c r="F38" s="99"/>
      <c r="M38" s="126">
        <f>SUM(M34:M37)</f>
        <v>140</v>
      </c>
      <c r="N38" s="258">
        <f>SUM(N34:N37)</f>
        <v>0</v>
      </c>
      <c r="O38" s="259">
        <f>SUM(O34:O37)</f>
        <v>0</v>
      </c>
      <c r="P38" s="129">
        <f>SUM(P34:P37)</f>
        <v>140</v>
      </c>
    </row>
    <row r="39" spans="1:17" ht="15.75" thickBot="1"/>
    <row r="40" spans="1:17" ht="15.75" thickBot="1">
      <c r="C40" s="487" t="s">
        <v>76</v>
      </c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9"/>
    </row>
    <row r="41" spans="1:17" ht="23.25" customHeight="1" thickBot="1">
      <c r="C41" s="470" t="s">
        <v>36</v>
      </c>
      <c r="D41" s="472" t="s">
        <v>37</v>
      </c>
      <c r="E41" s="473"/>
      <c r="F41" s="470" t="s">
        <v>38</v>
      </c>
      <c r="G41" s="474" t="s">
        <v>39</v>
      </c>
      <c r="H41" s="475"/>
      <c r="I41" s="476" t="s">
        <v>38</v>
      </c>
      <c r="J41" s="478" t="s">
        <v>40</v>
      </c>
      <c r="K41" s="478" t="s">
        <v>38</v>
      </c>
      <c r="L41" s="486" t="s">
        <v>41</v>
      </c>
      <c r="M41" s="482" t="s">
        <v>42</v>
      </c>
      <c r="N41" s="483"/>
      <c r="O41" s="484"/>
      <c r="P41" s="486" t="s">
        <v>43</v>
      </c>
    </row>
    <row r="42" spans="1:17" ht="15.75" thickBot="1">
      <c r="C42" s="471"/>
      <c r="D42" s="55" t="s">
        <v>44</v>
      </c>
      <c r="E42" s="56" t="s">
        <v>45</v>
      </c>
      <c r="F42" s="471"/>
      <c r="G42" s="117" t="s">
        <v>44</v>
      </c>
      <c r="H42" s="57" t="s">
        <v>45</v>
      </c>
      <c r="I42" s="477"/>
      <c r="J42" s="479"/>
      <c r="K42" s="479"/>
      <c r="L42" s="481"/>
      <c r="M42" s="178">
        <v>12</v>
      </c>
      <c r="N42" s="179">
        <v>2</v>
      </c>
      <c r="O42" s="180">
        <v>2</v>
      </c>
      <c r="P42" s="481"/>
    </row>
    <row r="43" spans="1:17">
      <c r="B43" s="52"/>
      <c r="C43" s="223" t="s">
        <v>85</v>
      </c>
      <c r="D43" s="63"/>
      <c r="E43" s="63"/>
      <c r="F43" s="64">
        <f>E43-D43</f>
        <v>0</v>
      </c>
      <c r="G43" s="65" t="s">
        <v>47</v>
      </c>
      <c r="H43" s="65" t="s">
        <v>47</v>
      </c>
      <c r="I43" s="65">
        <v>0</v>
      </c>
      <c r="J43" s="66" t="s">
        <v>47</v>
      </c>
      <c r="K43" s="66">
        <v>0</v>
      </c>
      <c r="L43" s="67" t="s">
        <v>48</v>
      </c>
      <c r="M43" s="67">
        <f>F43*12</f>
        <v>0</v>
      </c>
      <c r="N43" s="252">
        <f>I43*2</f>
        <v>0</v>
      </c>
      <c r="O43" s="205">
        <f>K43*2</f>
        <v>0</v>
      </c>
      <c r="P43" s="69">
        <f>SUM(M43:O43)</f>
        <v>0</v>
      </c>
    </row>
    <row r="44" spans="1:17">
      <c r="C44" s="227" t="s">
        <v>86</v>
      </c>
      <c r="D44" s="71"/>
      <c r="E44" s="71"/>
      <c r="F44" s="109">
        <f>E44-D44</f>
        <v>0</v>
      </c>
      <c r="G44" s="102" t="s">
        <v>47</v>
      </c>
      <c r="H44" s="102" t="s">
        <v>47</v>
      </c>
      <c r="I44" s="78">
        <v>0</v>
      </c>
      <c r="J44" s="75" t="s">
        <v>47</v>
      </c>
      <c r="K44" s="75">
        <v>0</v>
      </c>
      <c r="L44" s="76" t="s">
        <v>48</v>
      </c>
      <c r="M44" s="76">
        <f>F44*12</f>
        <v>0</v>
      </c>
      <c r="N44" s="253">
        <f>I44*2</f>
        <v>0</v>
      </c>
      <c r="O44" s="246">
        <f>K44*2</f>
        <v>0</v>
      </c>
      <c r="P44" s="79">
        <f>SUM(M44:O44)</f>
        <v>0</v>
      </c>
    </row>
    <row r="45" spans="1:17">
      <c r="C45" s="80" t="s">
        <v>87</v>
      </c>
      <c r="D45" s="81">
        <v>8</v>
      </c>
      <c r="E45" s="81">
        <v>15</v>
      </c>
      <c r="F45" s="104">
        <f>E45-D45</f>
        <v>7</v>
      </c>
      <c r="G45" s="87" t="s">
        <v>47</v>
      </c>
      <c r="H45" s="87" t="s">
        <v>47</v>
      </c>
      <c r="I45" s="87">
        <v>0</v>
      </c>
      <c r="J45" s="84" t="s">
        <v>47</v>
      </c>
      <c r="K45" s="84">
        <v>0</v>
      </c>
      <c r="L45" s="85" t="s">
        <v>71</v>
      </c>
      <c r="M45" s="85">
        <f>F45*12</f>
        <v>84</v>
      </c>
      <c r="N45" s="254">
        <f>I45*2</f>
        <v>0</v>
      </c>
      <c r="O45" s="248">
        <f>K45*2</f>
        <v>0</v>
      </c>
      <c r="P45" s="88">
        <f>SUM(M45:O45)</f>
        <v>84</v>
      </c>
    </row>
    <row r="46" spans="1:17" ht="15.75" thickBot="1">
      <c r="A46" s="52"/>
      <c r="B46" s="52"/>
      <c r="C46" s="234" t="s">
        <v>69</v>
      </c>
      <c r="D46" s="235">
        <v>8</v>
      </c>
      <c r="E46" s="235">
        <v>15</v>
      </c>
      <c r="F46" s="236">
        <f>E46-D46</f>
        <v>7</v>
      </c>
      <c r="G46" s="237" t="s">
        <v>47</v>
      </c>
      <c r="H46" s="237" t="s">
        <v>47</v>
      </c>
      <c r="I46" s="238">
        <v>0</v>
      </c>
      <c r="J46" s="239" t="s">
        <v>47</v>
      </c>
      <c r="K46" s="239">
        <v>0</v>
      </c>
      <c r="L46" s="240"/>
      <c r="M46" s="240">
        <f>F46*12</f>
        <v>84</v>
      </c>
      <c r="N46" s="255">
        <f>I46*2</f>
        <v>0</v>
      </c>
      <c r="O46" s="251">
        <f>K46*2</f>
        <v>0</v>
      </c>
      <c r="P46" s="244">
        <f>SUM(M46:O46)</f>
        <v>84</v>
      </c>
      <c r="Q46" s="98"/>
    </row>
    <row r="47" spans="1:17" ht="15.75" thickBot="1">
      <c r="F47" s="99"/>
      <c r="M47" s="126">
        <f>SUM(M43:M46)</f>
        <v>168</v>
      </c>
      <c r="N47" s="258">
        <f>SUM(N43:N46)</f>
        <v>0</v>
      </c>
      <c r="O47" s="259">
        <f>SUM(O43:O46)</f>
        <v>0</v>
      </c>
      <c r="P47" s="129">
        <f>SUM(P43:P46)</f>
        <v>168</v>
      </c>
    </row>
    <row r="48" spans="1:17" ht="15.75" thickBot="1"/>
    <row r="49" spans="1:17" ht="15.75" customHeight="1" thickBot="1">
      <c r="C49" s="467" t="s">
        <v>77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9"/>
    </row>
    <row r="50" spans="1:17" ht="24" customHeight="1" thickBot="1">
      <c r="C50" s="470" t="s">
        <v>36</v>
      </c>
      <c r="D50" s="472" t="s">
        <v>37</v>
      </c>
      <c r="E50" s="473"/>
      <c r="F50" s="470" t="s">
        <v>38</v>
      </c>
      <c r="G50" s="474" t="s">
        <v>39</v>
      </c>
      <c r="H50" s="475"/>
      <c r="I50" s="476" t="s">
        <v>38</v>
      </c>
      <c r="J50" s="478" t="s">
        <v>40</v>
      </c>
      <c r="K50" s="478" t="s">
        <v>38</v>
      </c>
      <c r="L50" s="486" t="s">
        <v>41</v>
      </c>
      <c r="M50" s="482" t="s">
        <v>42</v>
      </c>
      <c r="N50" s="483"/>
      <c r="O50" s="484"/>
      <c r="P50" s="486" t="s">
        <v>43</v>
      </c>
    </row>
    <row r="51" spans="1:17" ht="15.75" thickBot="1">
      <c r="C51" s="471"/>
      <c r="D51" s="55" t="s">
        <v>44</v>
      </c>
      <c r="E51" s="56" t="s">
        <v>45</v>
      </c>
      <c r="F51" s="471"/>
      <c r="G51" s="117" t="s">
        <v>44</v>
      </c>
      <c r="H51" s="57" t="s">
        <v>45</v>
      </c>
      <c r="I51" s="477"/>
      <c r="J51" s="479"/>
      <c r="K51" s="479"/>
      <c r="L51" s="481"/>
      <c r="M51" s="178">
        <v>42</v>
      </c>
      <c r="N51" s="179">
        <v>9</v>
      </c>
      <c r="O51" s="180">
        <v>10</v>
      </c>
      <c r="P51" s="481"/>
    </row>
    <row r="52" spans="1:17">
      <c r="C52" s="223" t="s">
        <v>85</v>
      </c>
      <c r="D52" s="63">
        <v>8</v>
      </c>
      <c r="E52" s="63">
        <v>21.5</v>
      </c>
      <c r="F52" s="64">
        <f>E52-D52</f>
        <v>13.5</v>
      </c>
      <c r="G52" s="260">
        <v>8.5</v>
      </c>
      <c r="H52" s="260">
        <v>14</v>
      </c>
      <c r="I52" s="65">
        <v>5.5</v>
      </c>
      <c r="J52" s="66" t="s">
        <v>47</v>
      </c>
      <c r="K52" s="66">
        <v>0</v>
      </c>
      <c r="L52" s="67" t="s">
        <v>48</v>
      </c>
      <c r="M52" s="101">
        <f>F52*42</f>
        <v>567</v>
      </c>
      <c r="N52" s="65">
        <f>I52*9</f>
        <v>49.5</v>
      </c>
      <c r="O52" s="66">
        <f>K52*10</f>
        <v>0</v>
      </c>
      <c r="P52" s="256">
        <f>SUM(M52:O52)</f>
        <v>616.5</v>
      </c>
    </row>
    <row r="53" spans="1:17">
      <c r="C53" s="227" t="s">
        <v>86</v>
      </c>
      <c r="D53" s="71">
        <v>8</v>
      </c>
      <c r="E53" s="71">
        <v>21.5</v>
      </c>
      <c r="F53" s="109">
        <f>E53-D53</f>
        <v>13.5</v>
      </c>
      <c r="G53" s="73">
        <v>8.5</v>
      </c>
      <c r="H53" s="73">
        <v>14</v>
      </c>
      <c r="I53" s="78">
        <v>5.5</v>
      </c>
      <c r="J53" s="75" t="s">
        <v>47</v>
      </c>
      <c r="K53" s="75">
        <v>0</v>
      </c>
      <c r="L53" s="76" t="s">
        <v>48</v>
      </c>
      <c r="M53" s="103">
        <f>F53*42</f>
        <v>567</v>
      </c>
      <c r="N53" s="245">
        <f>I53*9</f>
        <v>49.5</v>
      </c>
      <c r="O53" s="246">
        <f>K53*10</f>
        <v>0</v>
      </c>
      <c r="P53" s="79">
        <f>SUM(M53:O53)</f>
        <v>616.5</v>
      </c>
    </row>
    <row r="54" spans="1:17">
      <c r="C54" s="80" t="s">
        <v>87</v>
      </c>
      <c r="D54" s="81">
        <v>8</v>
      </c>
      <c r="E54" s="81">
        <v>21.5</v>
      </c>
      <c r="F54" s="104">
        <f>E54-D54</f>
        <v>13.5</v>
      </c>
      <c r="G54" s="83">
        <v>8.5</v>
      </c>
      <c r="H54" s="83">
        <v>14</v>
      </c>
      <c r="I54" s="87">
        <v>5.5</v>
      </c>
      <c r="J54" s="84" t="s">
        <v>47</v>
      </c>
      <c r="K54" s="84">
        <v>0</v>
      </c>
      <c r="L54" s="85" t="s">
        <v>48</v>
      </c>
      <c r="M54" s="105">
        <f>F54*42</f>
        <v>567</v>
      </c>
      <c r="N54" s="247">
        <f>I54*9</f>
        <v>49.5</v>
      </c>
      <c r="O54" s="248">
        <f>K54*10</f>
        <v>0</v>
      </c>
      <c r="P54" s="88">
        <f>SUM(M54:O54)</f>
        <v>616.5</v>
      </c>
    </row>
    <row r="55" spans="1:17" ht="15.75" thickBot="1">
      <c r="A55" s="52"/>
      <c r="B55" s="52"/>
      <c r="C55" s="234" t="s">
        <v>69</v>
      </c>
      <c r="D55" s="235"/>
      <c r="E55" s="235"/>
      <c r="F55" s="236">
        <f>E55-D55</f>
        <v>0</v>
      </c>
      <c r="G55" s="237"/>
      <c r="H55" s="237"/>
      <c r="I55" s="238">
        <v>0</v>
      </c>
      <c r="J55" s="239"/>
      <c r="K55" s="239">
        <v>0</v>
      </c>
      <c r="L55" s="240"/>
      <c r="M55" s="249">
        <f>F55*42</f>
        <v>0</v>
      </c>
      <c r="N55" s="250">
        <f>I55*9</f>
        <v>0</v>
      </c>
      <c r="O55" s="251">
        <f>K55*10</f>
        <v>0</v>
      </c>
      <c r="P55" s="244">
        <f>IF(M55=214, M55*F55, (F55*214+I55*51+K55*45))</f>
        <v>0</v>
      </c>
      <c r="Q55" s="98"/>
    </row>
    <row r="56" spans="1:17" ht="15.75" thickBot="1">
      <c r="F56" s="99"/>
      <c r="M56" s="126">
        <f>SUM(M52:M55)</f>
        <v>1701</v>
      </c>
      <c r="N56" s="258">
        <f>SUM(N52:N55)</f>
        <v>148.5</v>
      </c>
      <c r="O56" s="259">
        <f>SUM(O52:O55)</f>
        <v>0</v>
      </c>
      <c r="P56" s="129">
        <f>SUM(P52:P55)</f>
        <v>1849.5</v>
      </c>
    </row>
    <row r="57" spans="1:17" ht="15.75" thickBot="1"/>
    <row r="58" spans="1:17" ht="15.75" customHeight="1" thickBot="1">
      <c r="C58" s="467" t="s">
        <v>79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9"/>
    </row>
    <row r="59" spans="1:17" ht="15.75" customHeight="1" thickBot="1">
      <c r="C59" s="470" t="s">
        <v>36</v>
      </c>
      <c r="D59" s="472" t="s">
        <v>37</v>
      </c>
      <c r="E59" s="473"/>
      <c r="F59" s="470" t="s">
        <v>38</v>
      </c>
      <c r="G59" s="474" t="s">
        <v>39</v>
      </c>
      <c r="H59" s="475"/>
      <c r="I59" s="476" t="s">
        <v>38</v>
      </c>
      <c r="J59" s="478" t="s">
        <v>40</v>
      </c>
      <c r="K59" s="478" t="s">
        <v>38</v>
      </c>
      <c r="L59" s="486" t="s">
        <v>88</v>
      </c>
      <c r="M59" s="482" t="s">
        <v>42</v>
      </c>
      <c r="N59" s="483"/>
      <c r="O59" s="484"/>
      <c r="P59" s="486" t="s">
        <v>43</v>
      </c>
    </row>
    <row r="60" spans="1:17" ht="15.75" thickBot="1">
      <c r="C60" s="471"/>
      <c r="D60" s="55" t="s">
        <v>44</v>
      </c>
      <c r="E60" s="56" t="s">
        <v>45</v>
      </c>
      <c r="F60" s="471"/>
      <c r="G60" s="117" t="s">
        <v>44</v>
      </c>
      <c r="H60" s="57" t="s">
        <v>45</v>
      </c>
      <c r="I60" s="477"/>
      <c r="J60" s="479"/>
      <c r="K60" s="479"/>
      <c r="L60" s="481"/>
      <c r="M60" s="178">
        <v>5</v>
      </c>
      <c r="N60" s="179">
        <v>1</v>
      </c>
      <c r="O60" s="180">
        <v>1</v>
      </c>
      <c r="P60" s="481"/>
    </row>
    <row r="61" spans="1:17">
      <c r="C61" s="223" t="s">
        <v>85</v>
      </c>
      <c r="D61" s="63"/>
      <c r="E61" s="63"/>
      <c r="F61" s="64">
        <f>E61-D61</f>
        <v>0</v>
      </c>
      <c r="G61" s="65" t="s">
        <v>47</v>
      </c>
      <c r="H61" s="65" t="s">
        <v>47</v>
      </c>
      <c r="I61" s="65">
        <v>0</v>
      </c>
      <c r="J61" s="66" t="s">
        <v>47</v>
      </c>
      <c r="K61" s="66">
        <v>0</v>
      </c>
      <c r="L61" s="67" t="s">
        <v>72</v>
      </c>
      <c r="M61" s="101">
        <f>F61*5</f>
        <v>0</v>
      </c>
      <c r="N61" s="204">
        <f>I61*1</f>
        <v>0</v>
      </c>
      <c r="O61" s="205">
        <f>K61*1</f>
        <v>0</v>
      </c>
      <c r="P61" s="88">
        <f>SUM(M61:O61)</f>
        <v>0</v>
      </c>
    </row>
    <row r="62" spans="1:17">
      <c r="C62" s="227" t="s">
        <v>86</v>
      </c>
      <c r="D62" s="71"/>
      <c r="E62" s="71"/>
      <c r="F62" s="109">
        <f>E62-D62</f>
        <v>0</v>
      </c>
      <c r="G62" s="102" t="s">
        <v>47</v>
      </c>
      <c r="H62" s="102" t="s">
        <v>47</v>
      </c>
      <c r="I62" s="78">
        <v>0</v>
      </c>
      <c r="J62" s="75" t="s">
        <v>47</v>
      </c>
      <c r="K62" s="75">
        <v>0</v>
      </c>
      <c r="L62" s="76" t="s">
        <v>72</v>
      </c>
      <c r="M62" s="76">
        <f>F62*5</f>
        <v>0</v>
      </c>
      <c r="N62" s="253">
        <f>I62*1</f>
        <v>0</v>
      </c>
      <c r="O62" s="246">
        <f>K62*1</f>
        <v>0</v>
      </c>
      <c r="P62" s="79">
        <f>SUM(M62:O62)</f>
        <v>0</v>
      </c>
    </row>
    <row r="63" spans="1:17">
      <c r="C63" s="80" t="s">
        <v>87</v>
      </c>
      <c r="D63" s="81">
        <v>8</v>
      </c>
      <c r="E63" s="81">
        <v>15</v>
      </c>
      <c r="F63" s="104">
        <f>E63-D63</f>
        <v>7</v>
      </c>
      <c r="G63" s="87" t="s">
        <v>47</v>
      </c>
      <c r="H63" s="87" t="s">
        <v>47</v>
      </c>
      <c r="I63" s="87">
        <v>0</v>
      </c>
      <c r="J63" s="84" t="s">
        <v>47</v>
      </c>
      <c r="K63" s="84">
        <v>0</v>
      </c>
      <c r="L63" s="85" t="s">
        <v>71</v>
      </c>
      <c r="M63" s="85">
        <f>F63*5</f>
        <v>35</v>
      </c>
      <c r="N63" s="254">
        <f>I63*1</f>
        <v>0</v>
      </c>
      <c r="O63" s="248">
        <f>K63*1</f>
        <v>0</v>
      </c>
      <c r="P63" s="88">
        <f>SUM(M63:O63)</f>
        <v>35</v>
      </c>
    </row>
    <row r="64" spans="1:17" ht="15.75" thickBot="1">
      <c r="A64" s="52"/>
      <c r="B64" s="52"/>
      <c r="C64" s="234" t="s">
        <v>69</v>
      </c>
      <c r="D64" s="235">
        <v>8</v>
      </c>
      <c r="E64" s="235">
        <v>15</v>
      </c>
      <c r="F64" s="236">
        <f>E64-D64</f>
        <v>7</v>
      </c>
      <c r="G64" s="237" t="s">
        <v>47</v>
      </c>
      <c r="H64" s="237" t="s">
        <v>47</v>
      </c>
      <c r="I64" s="238">
        <v>0</v>
      </c>
      <c r="J64" s="239" t="s">
        <v>47</v>
      </c>
      <c r="K64" s="239">
        <v>0</v>
      </c>
      <c r="L64" s="240"/>
      <c r="M64" s="240">
        <f>F64*5</f>
        <v>35</v>
      </c>
      <c r="N64" s="255">
        <f>I64*1</f>
        <v>0</v>
      </c>
      <c r="O64" s="251">
        <f>K64*1</f>
        <v>0</v>
      </c>
      <c r="P64" s="244">
        <f>SUM(M64:O64)</f>
        <v>35</v>
      </c>
      <c r="Q64" s="98"/>
    </row>
    <row r="65" spans="3:17" ht="15.75" thickBot="1">
      <c r="F65" s="99"/>
      <c r="M65" s="126">
        <f>SUM(M61:M64)</f>
        <v>70</v>
      </c>
      <c r="N65" s="258">
        <f>SUM(N61:N64)</f>
        <v>0</v>
      </c>
      <c r="O65" s="259">
        <f>SUM(O61:O64)</f>
        <v>0</v>
      </c>
      <c r="P65" s="129">
        <f>SUM(P61:P64)</f>
        <v>70</v>
      </c>
      <c r="Q65" s="257"/>
    </row>
    <row r="66" spans="3:17">
      <c r="Q66" s="98"/>
    </row>
    <row r="68" spans="3:17">
      <c r="M68" s="114" t="s">
        <v>80</v>
      </c>
      <c r="N68" s="114" t="s">
        <v>2</v>
      </c>
      <c r="O68" s="114" t="s">
        <v>4</v>
      </c>
    </row>
    <row r="69" spans="3:17">
      <c r="M69" s="114">
        <f>M65+M56+M47+M38+M29+M20+M11</f>
        <v>9171</v>
      </c>
      <c r="N69" s="115">
        <f>N65+N56+N47+N38+N29+N20+N11</f>
        <v>709.5</v>
      </c>
      <c r="O69" s="116">
        <f>O65+O56+O47+O38+O29+O20+O11</f>
        <v>0</v>
      </c>
    </row>
    <row r="72" spans="3:17" ht="15.75" thickBot="1"/>
    <row r="73" spans="3:17" ht="15.75" customHeight="1" thickBot="1">
      <c r="C73" s="499" t="s">
        <v>83</v>
      </c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9"/>
    </row>
    <row r="74" spans="3:17" ht="15.75" thickBot="1">
      <c r="C74" s="470" t="s">
        <v>36</v>
      </c>
      <c r="D74" s="472"/>
      <c r="E74" s="473"/>
      <c r="F74" s="470"/>
      <c r="G74" s="476"/>
      <c r="H74" s="59"/>
      <c r="I74" s="476"/>
      <c r="J74" s="478"/>
      <c r="K74" s="478"/>
      <c r="L74" s="486"/>
      <c r="M74" s="482" t="s">
        <v>42</v>
      </c>
      <c r="N74" s="483"/>
      <c r="O74" s="484"/>
      <c r="P74" s="486" t="s">
        <v>43</v>
      </c>
    </row>
    <row r="75" spans="3:17" ht="15.75" thickBot="1">
      <c r="C75" s="471"/>
      <c r="D75" s="55"/>
      <c r="E75" s="56"/>
      <c r="F75" s="471"/>
      <c r="G75" s="477"/>
      <c r="H75" s="100"/>
      <c r="I75" s="477"/>
      <c r="J75" s="479"/>
      <c r="K75" s="479"/>
      <c r="L75" s="481"/>
      <c r="M75" s="178">
        <f t="shared" ref="M75:O80" si="1">M60+M51+M42+M33+M24+M15+M6</f>
        <v>250</v>
      </c>
      <c r="N75" s="179">
        <f t="shared" si="1"/>
        <v>51</v>
      </c>
      <c r="O75" s="180">
        <f t="shared" si="1"/>
        <v>51</v>
      </c>
      <c r="P75" s="481"/>
    </row>
    <row r="76" spans="3:17">
      <c r="C76" s="223" t="s">
        <v>85</v>
      </c>
      <c r="D76" s="63"/>
      <c r="E76" s="63"/>
      <c r="F76" s="64"/>
      <c r="G76" s="65"/>
      <c r="H76" s="65"/>
      <c r="I76" s="65"/>
      <c r="J76" s="66"/>
      <c r="K76" s="66"/>
      <c r="L76" s="67"/>
      <c r="M76" s="101">
        <f t="shared" si="1"/>
        <v>2889</v>
      </c>
      <c r="N76" s="204">
        <f t="shared" si="1"/>
        <v>236.5</v>
      </c>
      <c r="O76" s="205">
        <f t="shared" si="1"/>
        <v>0</v>
      </c>
      <c r="P76" s="88">
        <f>SUM(M76:O76)</f>
        <v>3125.5</v>
      </c>
    </row>
    <row r="77" spans="3:17">
      <c r="C77" s="227" t="s">
        <v>86</v>
      </c>
      <c r="D77" s="71"/>
      <c r="E77" s="71"/>
      <c r="F77" s="109"/>
      <c r="G77" s="102"/>
      <c r="H77" s="102"/>
      <c r="I77" s="78"/>
      <c r="J77" s="75"/>
      <c r="K77" s="75"/>
      <c r="L77" s="76"/>
      <c r="M77" s="76">
        <f t="shared" si="1"/>
        <v>2889</v>
      </c>
      <c r="N77" s="253">
        <f t="shared" si="1"/>
        <v>236.5</v>
      </c>
      <c r="O77" s="246">
        <f t="shared" si="1"/>
        <v>0</v>
      </c>
      <c r="P77" s="79">
        <f>SUM(M77:O77)</f>
        <v>3125.5</v>
      </c>
    </row>
    <row r="78" spans="3:17">
      <c r="C78" s="80" t="s">
        <v>87</v>
      </c>
      <c r="D78" s="81"/>
      <c r="E78" s="81"/>
      <c r="F78" s="104"/>
      <c r="G78" s="87"/>
      <c r="H78" s="87"/>
      <c r="I78" s="87"/>
      <c r="J78" s="84"/>
      <c r="K78" s="84"/>
      <c r="L78" s="85"/>
      <c r="M78" s="85">
        <f t="shared" si="1"/>
        <v>3141</v>
      </c>
      <c r="N78" s="254">
        <f t="shared" si="1"/>
        <v>236.5</v>
      </c>
      <c r="O78" s="248">
        <f t="shared" si="1"/>
        <v>0</v>
      </c>
      <c r="P78" s="88">
        <f>SUM(M78:O78)</f>
        <v>3377.5</v>
      </c>
    </row>
    <row r="79" spans="3:17" ht="15.75" thickBot="1">
      <c r="C79" s="234" t="s">
        <v>69</v>
      </c>
      <c r="D79" s="235"/>
      <c r="E79" s="235"/>
      <c r="F79" s="236"/>
      <c r="G79" s="237"/>
      <c r="H79" s="237"/>
      <c r="I79" s="238"/>
      <c r="J79" s="239"/>
      <c r="K79" s="239"/>
      <c r="L79" s="240"/>
      <c r="M79" s="261">
        <f t="shared" si="1"/>
        <v>252</v>
      </c>
      <c r="N79" s="255">
        <f t="shared" si="1"/>
        <v>0</v>
      </c>
      <c r="O79" s="251">
        <f t="shared" si="1"/>
        <v>0</v>
      </c>
      <c r="P79" s="244">
        <f>SUM(M79:O79)</f>
        <v>252</v>
      </c>
    </row>
    <row r="80" spans="3:17" ht="15.75" thickBot="1">
      <c r="F80" s="99"/>
      <c r="M80" s="126">
        <f t="shared" si="1"/>
        <v>9171</v>
      </c>
      <c r="N80" s="258">
        <f t="shared" si="1"/>
        <v>709.5</v>
      </c>
      <c r="O80" s="259">
        <f t="shared" si="1"/>
        <v>0</v>
      </c>
      <c r="P80" s="129">
        <f>SUM(P76:P79)</f>
        <v>9880.5</v>
      </c>
    </row>
  </sheetData>
  <mergeCells count="88">
    <mergeCell ref="C13:P13"/>
    <mergeCell ref="C14:C15"/>
    <mergeCell ref="D14:E14"/>
    <mergeCell ref="F14:F15"/>
    <mergeCell ref="I14:I15"/>
    <mergeCell ref="J14:J15"/>
    <mergeCell ref="K14:K15"/>
    <mergeCell ref="L14:L15"/>
    <mergeCell ref="M14:O14"/>
    <mergeCell ref="P14:P15"/>
    <mergeCell ref="G14:H14"/>
    <mergeCell ref="C4:P4"/>
    <mergeCell ref="C5:C6"/>
    <mergeCell ref="D5:E5"/>
    <mergeCell ref="F5:F6"/>
    <mergeCell ref="I5:I6"/>
    <mergeCell ref="J5:J6"/>
    <mergeCell ref="K5:K6"/>
    <mergeCell ref="L5:L6"/>
    <mergeCell ref="M5:O5"/>
    <mergeCell ref="P5:P6"/>
    <mergeCell ref="G5:H5"/>
    <mergeCell ref="C22:P22"/>
    <mergeCell ref="C23:C24"/>
    <mergeCell ref="D23:E23"/>
    <mergeCell ref="F23:F24"/>
    <mergeCell ref="I23:I24"/>
    <mergeCell ref="J23:J24"/>
    <mergeCell ref="K23:K24"/>
    <mergeCell ref="L23:L24"/>
    <mergeCell ref="M23:O23"/>
    <mergeCell ref="P23:P24"/>
    <mergeCell ref="G23:H23"/>
    <mergeCell ref="C31:P31"/>
    <mergeCell ref="C32:C33"/>
    <mergeCell ref="D32:E32"/>
    <mergeCell ref="F32:F33"/>
    <mergeCell ref="I32:I33"/>
    <mergeCell ref="J32:J33"/>
    <mergeCell ref="K32:K33"/>
    <mergeCell ref="L32:L33"/>
    <mergeCell ref="M32:O32"/>
    <mergeCell ref="P32:P33"/>
    <mergeCell ref="G32:H32"/>
    <mergeCell ref="C58:P58"/>
    <mergeCell ref="C59:C60"/>
    <mergeCell ref="D59:E59"/>
    <mergeCell ref="F59:F60"/>
    <mergeCell ref="C50:C51"/>
    <mergeCell ref="D50:E50"/>
    <mergeCell ref="F50:F51"/>
    <mergeCell ref="I50:I51"/>
    <mergeCell ref="J50:J51"/>
    <mergeCell ref="G50:H50"/>
    <mergeCell ref="L59:L60"/>
    <mergeCell ref="I59:I60"/>
    <mergeCell ref="K50:K51"/>
    <mergeCell ref="M74:O74"/>
    <mergeCell ref="P74:P75"/>
    <mergeCell ref="G59:H59"/>
    <mergeCell ref="C74:C75"/>
    <mergeCell ref="D74:E74"/>
    <mergeCell ref="F74:F75"/>
    <mergeCell ref="G74:G75"/>
    <mergeCell ref="I74:I75"/>
    <mergeCell ref="J74:J75"/>
    <mergeCell ref="M59:O59"/>
    <mergeCell ref="P59:P60"/>
    <mergeCell ref="C73:P73"/>
    <mergeCell ref="K74:K75"/>
    <mergeCell ref="L74:L75"/>
    <mergeCell ref="J59:J60"/>
    <mergeCell ref="K59:K60"/>
    <mergeCell ref="L50:L51"/>
    <mergeCell ref="C49:P49"/>
    <mergeCell ref="G41:H41"/>
    <mergeCell ref="C40:P40"/>
    <mergeCell ref="C41:C42"/>
    <mergeCell ref="D41:E41"/>
    <mergeCell ref="F41:F42"/>
    <mergeCell ref="M41:O41"/>
    <mergeCell ref="M50:O50"/>
    <mergeCell ref="P50:P51"/>
    <mergeCell ref="P41:P42"/>
    <mergeCell ref="I41:I42"/>
    <mergeCell ref="J41:J42"/>
    <mergeCell ref="K41:K42"/>
    <mergeCell ref="L41:L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9"/>
  <sheetViews>
    <sheetView topLeftCell="C73" workbookViewId="0">
      <selection activeCell="F74" sqref="F74"/>
    </sheetView>
  </sheetViews>
  <sheetFormatPr baseColWidth="10" defaultColWidth="10.85546875" defaultRowHeight="24.95" customHeight="1"/>
  <cols>
    <col min="1" max="2" width="10.85546875" style="262"/>
    <col min="3" max="3" width="15.7109375" style="262" customWidth="1"/>
    <col min="4" max="5" width="10.85546875" style="262"/>
    <col min="6" max="6" width="11.85546875" style="262" bestFit="1" customWidth="1"/>
    <col min="7" max="15" width="10.85546875" style="262"/>
    <col min="16" max="16" width="16.5703125" style="262" customWidth="1"/>
    <col min="17" max="17" width="13" style="262" customWidth="1"/>
    <col min="18" max="16384" width="10.85546875" style="262"/>
  </cols>
  <sheetData>
    <row r="2" spans="1:17" ht="15" thickBot="1"/>
    <row r="3" spans="1:17" ht="15" thickBot="1">
      <c r="C3" s="263"/>
      <c r="D3" s="500" t="s">
        <v>89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7" ht="26.25" customHeight="1" thickBot="1">
      <c r="C4" s="501" t="s">
        <v>36</v>
      </c>
      <c r="D4" s="503" t="s">
        <v>37</v>
      </c>
      <c r="E4" s="504"/>
      <c r="F4" s="501" t="s">
        <v>38</v>
      </c>
      <c r="G4" s="474" t="s">
        <v>39</v>
      </c>
      <c r="H4" s="475"/>
      <c r="I4" s="505" t="s">
        <v>38</v>
      </c>
      <c r="J4" s="507" t="s">
        <v>40</v>
      </c>
      <c r="K4" s="507" t="s">
        <v>38</v>
      </c>
      <c r="L4" s="509" t="s">
        <v>41</v>
      </c>
      <c r="M4" s="511" t="s">
        <v>42</v>
      </c>
      <c r="N4" s="512"/>
      <c r="O4" s="513"/>
      <c r="P4" s="514" t="s">
        <v>43</v>
      </c>
    </row>
    <row r="5" spans="1:17" ht="15" thickBot="1">
      <c r="C5" s="502"/>
      <c r="D5" s="264" t="s">
        <v>44</v>
      </c>
      <c r="E5" s="265" t="s">
        <v>45</v>
      </c>
      <c r="F5" s="502"/>
      <c r="G5" s="117" t="s">
        <v>44</v>
      </c>
      <c r="H5" s="57" t="s">
        <v>45</v>
      </c>
      <c r="I5" s="506"/>
      <c r="J5" s="508"/>
      <c r="K5" s="508"/>
      <c r="L5" s="510"/>
      <c r="M5" s="409">
        <v>172</v>
      </c>
      <c r="N5" s="410">
        <v>34</v>
      </c>
      <c r="O5" s="411">
        <v>34</v>
      </c>
      <c r="P5" s="510"/>
    </row>
    <row r="6" spans="1:17" ht="14.25">
      <c r="C6" s="269" t="s">
        <v>90</v>
      </c>
      <c r="D6" s="270">
        <v>8</v>
      </c>
      <c r="E6" s="270">
        <v>21.5</v>
      </c>
      <c r="F6" s="271">
        <f>E6-D6</f>
        <v>13.5</v>
      </c>
      <c r="G6" s="272">
        <v>8.5</v>
      </c>
      <c r="H6" s="272">
        <v>14</v>
      </c>
      <c r="I6" s="272">
        <v>5.5</v>
      </c>
      <c r="J6" s="273" t="s">
        <v>47</v>
      </c>
      <c r="K6" s="273">
        <v>0</v>
      </c>
      <c r="L6" s="274" t="s">
        <v>48</v>
      </c>
      <c r="M6" s="335">
        <f>F6*172</f>
        <v>2322</v>
      </c>
      <c r="N6" s="412">
        <f>I6*34</f>
        <v>187</v>
      </c>
      <c r="O6" s="413">
        <f>K6*34</f>
        <v>0</v>
      </c>
      <c r="P6" s="276">
        <f t="shared" ref="P6" si="0">SUM(M6:O6)</f>
        <v>2509</v>
      </c>
    </row>
    <row r="7" spans="1:17" ht="14.25">
      <c r="C7" s="277" t="s">
        <v>91</v>
      </c>
      <c r="D7" s="278">
        <v>8</v>
      </c>
      <c r="E7" s="278">
        <v>21.5</v>
      </c>
      <c r="F7" s="279">
        <f t="shared" ref="F7:F10" si="1">E7-D7</f>
        <v>13.5</v>
      </c>
      <c r="G7" s="280">
        <v>9</v>
      </c>
      <c r="H7" s="280">
        <v>13</v>
      </c>
      <c r="I7" s="281">
        <v>4</v>
      </c>
      <c r="J7" s="282" t="s">
        <v>47</v>
      </c>
      <c r="K7" s="282">
        <v>0</v>
      </c>
      <c r="L7" s="283" t="s">
        <v>48</v>
      </c>
      <c r="M7" s="414">
        <f t="shared" ref="M7:M10" si="2">F7*172</f>
        <v>2322</v>
      </c>
      <c r="N7" s="415">
        <f t="shared" ref="N7:N10" si="3">I7*34</f>
        <v>136</v>
      </c>
      <c r="O7" s="416">
        <f t="shared" ref="O7:O10" si="4">K7*34</f>
        <v>0</v>
      </c>
      <c r="P7" s="285">
        <f t="shared" ref="P7:P10" si="5">SUM(M7:O7)</f>
        <v>2458</v>
      </c>
    </row>
    <row r="8" spans="1:17" ht="14.25">
      <c r="C8" s="286" t="s">
        <v>92</v>
      </c>
      <c r="D8" s="287">
        <v>8</v>
      </c>
      <c r="E8" s="287">
        <v>21.5</v>
      </c>
      <c r="F8" s="288">
        <f t="shared" si="1"/>
        <v>13.5</v>
      </c>
      <c r="G8" s="289">
        <v>8.5</v>
      </c>
      <c r="H8" s="289">
        <v>14</v>
      </c>
      <c r="I8" s="289">
        <v>5.5</v>
      </c>
      <c r="J8" s="290" t="s">
        <v>47</v>
      </c>
      <c r="K8" s="290">
        <v>0</v>
      </c>
      <c r="L8" s="291" t="s">
        <v>48</v>
      </c>
      <c r="M8" s="417">
        <f t="shared" si="2"/>
        <v>2322</v>
      </c>
      <c r="N8" s="418">
        <f t="shared" si="3"/>
        <v>187</v>
      </c>
      <c r="O8" s="419">
        <f t="shared" si="4"/>
        <v>0</v>
      </c>
      <c r="P8" s="293">
        <f t="shared" si="5"/>
        <v>2509</v>
      </c>
    </row>
    <row r="9" spans="1:17" ht="14.25">
      <c r="C9" s="277" t="s">
        <v>93</v>
      </c>
      <c r="D9" s="278">
        <v>7.5</v>
      </c>
      <c r="E9" s="278">
        <v>22</v>
      </c>
      <c r="F9" s="279">
        <f t="shared" si="1"/>
        <v>14.5</v>
      </c>
      <c r="G9" s="280">
        <v>7.5</v>
      </c>
      <c r="H9" s="280">
        <v>14.5</v>
      </c>
      <c r="I9" s="281">
        <v>7</v>
      </c>
      <c r="J9" s="282" t="s">
        <v>47</v>
      </c>
      <c r="K9" s="282">
        <v>0</v>
      </c>
      <c r="L9" s="283" t="s">
        <v>48</v>
      </c>
      <c r="M9" s="414">
        <f t="shared" si="2"/>
        <v>2494</v>
      </c>
      <c r="N9" s="415">
        <f t="shared" si="3"/>
        <v>238</v>
      </c>
      <c r="O9" s="416">
        <f t="shared" si="4"/>
        <v>0</v>
      </c>
      <c r="P9" s="285">
        <f t="shared" si="5"/>
        <v>2732</v>
      </c>
    </row>
    <row r="10" spans="1:17" ht="15" thickBot="1">
      <c r="C10" s="294" t="s">
        <v>69</v>
      </c>
      <c r="D10" s="295"/>
      <c r="E10" s="295"/>
      <c r="F10" s="296">
        <f t="shared" si="1"/>
        <v>0</v>
      </c>
      <c r="G10" s="297"/>
      <c r="H10" s="297"/>
      <c r="I10" s="297">
        <v>0</v>
      </c>
      <c r="J10" s="298"/>
      <c r="K10" s="298">
        <v>0</v>
      </c>
      <c r="L10" s="299"/>
      <c r="M10" s="420">
        <f t="shared" si="2"/>
        <v>0</v>
      </c>
      <c r="N10" s="421">
        <f t="shared" si="3"/>
        <v>0</v>
      </c>
      <c r="O10" s="422">
        <f t="shared" si="4"/>
        <v>0</v>
      </c>
      <c r="P10" s="301">
        <f t="shared" si="5"/>
        <v>0</v>
      </c>
      <c r="Q10" s="302"/>
    </row>
    <row r="11" spans="1:17" ht="15.75" thickBot="1">
      <c r="F11" s="303"/>
      <c r="M11" s="332">
        <f>SUM(M6:M10)</f>
        <v>9460</v>
      </c>
      <c r="N11" s="333">
        <f t="shared" ref="N11:O11" si="6">SUM(N6:N10)</f>
        <v>748</v>
      </c>
      <c r="O11" s="334">
        <f t="shared" si="6"/>
        <v>0</v>
      </c>
      <c r="P11" s="348">
        <f>SUM(P6:P10)</f>
        <v>10208</v>
      </c>
    </row>
    <row r="12" spans="1:17" ht="15" thickBot="1"/>
    <row r="13" spans="1:17" ht="15" thickBot="1">
      <c r="A13" s="304"/>
      <c r="B13" s="304"/>
      <c r="C13" s="515" t="s">
        <v>70</v>
      </c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7"/>
    </row>
    <row r="14" spans="1:17" ht="30.75" customHeight="1" thickBot="1">
      <c r="A14" s="304"/>
      <c r="B14" s="304"/>
      <c r="C14" s="501" t="s">
        <v>36</v>
      </c>
      <c r="D14" s="503" t="s">
        <v>37</v>
      </c>
      <c r="E14" s="504"/>
      <c r="F14" s="501" t="s">
        <v>38</v>
      </c>
      <c r="G14" s="474" t="s">
        <v>39</v>
      </c>
      <c r="H14" s="475"/>
      <c r="I14" s="505" t="s">
        <v>38</v>
      </c>
      <c r="J14" s="507" t="s">
        <v>40</v>
      </c>
      <c r="K14" s="507" t="s">
        <v>38</v>
      </c>
      <c r="L14" s="514" t="s">
        <v>41</v>
      </c>
      <c r="M14" s="511" t="s">
        <v>42</v>
      </c>
      <c r="N14" s="512"/>
      <c r="O14" s="513"/>
      <c r="P14" s="514" t="s">
        <v>43</v>
      </c>
    </row>
    <row r="15" spans="1:17" ht="15" thickBot="1">
      <c r="A15" s="304"/>
      <c r="B15" s="304"/>
      <c r="C15" s="502"/>
      <c r="D15" s="264" t="s">
        <v>44</v>
      </c>
      <c r="E15" s="265" t="s">
        <v>45</v>
      </c>
      <c r="F15" s="502"/>
      <c r="G15" s="117" t="s">
        <v>44</v>
      </c>
      <c r="H15" s="57" t="s">
        <v>45</v>
      </c>
      <c r="I15" s="506"/>
      <c r="J15" s="508"/>
      <c r="K15" s="508"/>
      <c r="L15" s="510"/>
      <c r="M15" s="409">
        <v>4</v>
      </c>
      <c r="N15" s="410">
        <v>1</v>
      </c>
      <c r="O15" s="411">
        <v>1</v>
      </c>
      <c r="P15" s="510"/>
    </row>
    <row r="16" spans="1:17" ht="14.25">
      <c r="A16" s="304"/>
      <c r="B16" s="304"/>
      <c r="C16" s="269" t="s">
        <v>90</v>
      </c>
      <c r="D16" s="270"/>
      <c r="E16" s="270"/>
      <c r="F16" s="305">
        <f>E16-D16</f>
        <v>0</v>
      </c>
      <c r="G16" s="272" t="s">
        <v>47</v>
      </c>
      <c r="H16" s="272"/>
      <c r="I16" s="272">
        <v>0</v>
      </c>
      <c r="J16" s="273" t="s">
        <v>47</v>
      </c>
      <c r="K16" s="273">
        <v>0</v>
      </c>
      <c r="L16" s="274" t="s">
        <v>72</v>
      </c>
      <c r="M16" s="335">
        <f>F16*4</f>
        <v>0</v>
      </c>
      <c r="N16" s="412">
        <f>I16*1</f>
        <v>0</v>
      </c>
      <c r="O16" s="413">
        <f>K16*1</f>
        <v>0</v>
      </c>
      <c r="P16" s="339">
        <f t="shared" ref="P16:P20" si="7">SUM(M16:O16)</f>
        <v>0</v>
      </c>
    </row>
    <row r="17" spans="1:17" ht="14.25">
      <c r="A17" s="304"/>
      <c r="B17" s="304"/>
      <c r="C17" s="277" t="s">
        <v>91</v>
      </c>
      <c r="D17" s="278"/>
      <c r="E17" s="278"/>
      <c r="F17" s="307">
        <f>E17-D17</f>
        <v>0</v>
      </c>
      <c r="G17" s="280" t="s">
        <v>47</v>
      </c>
      <c r="H17" s="280"/>
      <c r="I17" s="281">
        <v>0</v>
      </c>
      <c r="J17" s="282" t="s">
        <v>47</v>
      </c>
      <c r="K17" s="282">
        <v>0</v>
      </c>
      <c r="L17" s="283" t="s">
        <v>72</v>
      </c>
      <c r="M17" s="414">
        <f t="shared" ref="M17:M20" si="8">F17*4</f>
        <v>0</v>
      </c>
      <c r="N17" s="415">
        <f t="shared" ref="N17:N20" si="9">I17*1</f>
        <v>0</v>
      </c>
      <c r="O17" s="416">
        <f t="shared" ref="O17:O20" si="10">K17*1</f>
        <v>0</v>
      </c>
      <c r="P17" s="423">
        <f t="shared" si="7"/>
        <v>0</v>
      </c>
    </row>
    <row r="18" spans="1:17" ht="14.25">
      <c r="A18" s="304"/>
      <c r="B18" s="304"/>
      <c r="C18" s="286" t="s">
        <v>92</v>
      </c>
      <c r="D18" s="287">
        <v>8</v>
      </c>
      <c r="E18" s="287">
        <v>15</v>
      </c>
      <c r="F18" s="309">
        <f>E18-D18</f>
        <v>7</v>
      </c>
      <c r="G18" s="289" t="s">
        <v>47</v>
      </c>
      <c r="H18" s="289"/>
      <c r="I18" s="289">
        <v>0</v>
      </c>
      <c r="J18" s="290" t="s">
        <v>47</v>
      </c>
      <c r="K18" s="290">
        <v>0</v>
      </c>
      <c r="L18" s="291" t="s">
        <v>71</v>
      </c>
      <c r="M18" s="417">
        <f>F18*4</f>
        <v>28</v>
      </c>
      <c r="N18" s="418">
        <f t="shared" si="9"/>
        <v>0</v>
      </c>
      <c r="O18" s="419">
        <f t="shared" si="10"/>
        <v>0</v>
      </c>
      <c r="P18" s="424">
        <f t="shared" si="7"/>
        <v>28</v>
      </c>
    </row>
    <row r="19" spans="1:17" ht="14.25">
      <c r="A19" s="304"/>
      <c r="B19" s="304"/>
      <c r="C19" s="277" t="s">
        <v>93</v>
      </c>
      <c r="D19" s="278">
        <v>7.5</v>
      </c>
      <c r="E19" s="278">
        <v>22</v>
      </c>
      <c r="F19" s="279">
        <f t="shared" ref="F19" si="11">E19-D19</f>
        <v>14.5</v>
      </c>
      <c r="G19" s="280" t="s">
        <v>94</v>
      </c>
      <c r="H19" s="280"/>
      <c r="I19" s="281">
        <v>7</v>
      </c>
      <c r="J19" s="282" t="s">
        <v>47</v>
      </c>
      <c r="K19" s="282">
        <v>0</v>
      </c>
      <c r="L19" s="283" t="s">
        <v>48</v>
      </c>
      <c r="M19" s="414">
        <f t="shared" si="8"/>
        <v>58</v>
      </c>
      <c r="N19" s="415">
        <f t="shared" si="9"/>
        <v>7</v>
      </c>
      <c r="O19" s="416">
        <f t="shared" si="10"/>
        <v>0</v>
      </c>
      <c r="P19" s="423">
        <f t="shared" si="7"/>
        <v>65</v>
      </c>
    </row>
    <row r="20" spans="1:17" ht="15" thickBot="1">
      <c r="A20" s="304"/>
      <c r="B20" s="304"/>
      <c r="C20" s="294" t="s">
        <v>69</v>
      </c>
      <c r="D20" s="295">
        <v>8</v>
      </c>
      <c r="E20" s="295">
        <v>15</v>
      </c>
      <c r="F20" s="311">
        <f>E20-D20</f>
        <v>7</v>
      </c>
      <c r="G20" s="297"/>
      <c r="H20" s="297"/>
      <c r="I20" s="297">
        <v>0</v>
      </c>
      <c r="J20" s="298"/>
      <c r="K20" s="298">
        <v>0</v>
      </c>
      <c r="L20" s="299"/>
      <c r="M20" s="420">
        <f t="shared" si="8"/>
        <v>28</v>
      </c>
      <c r="N20" s="421">
        <f t="shared" si="9"/>
        <v>0</v>
      </c>
      <c r="O20" s="422">
        <f t="shared" si="10"/>
        <v>0</v>
      </c>
      <c r="P20" s="425">
        <f t="shared" si="7"/>
        <v>28</v>
      </c>
      <c r="Q20" s="302"/>
    </row>
    <row r="21" spans="1:17" ht="15.75" thickBot="1">
      <c r="A21" s="304"/>
      <c r="B21" s="304"/>
      <c r="F21" s="313"/>
      <c r="M21" s="332">
        <f>SUM(M16:M20)</f>
        <v>114</v>
      </c>
      <c r="N21" s="333">
        <f t="shared" ref="N21:O21" si="12">SUM(N16:N20)</f>
        <v>7</v>
      </c>
      <c r="O21" s="334">
        <f t="shared" si="12"/>
        <v>0</v>
      </c>
      <c r="P21" s="348">
        <f>SUM(P16:P20)</f>
        <v>121</v>
      </c>
    </row>
    <row r="22" spans="1:17" ht="15" thickBot="1">
      <c r="A22" s="304"/>
      <c r="B22" s="304"/>
    </row>
    <row r="23" spans="1:17" ht="15" thickBot="1">
      <c r="A23" s="304"/>
      <c r="B23" s="304"/>
      <c r="C23" s="515" t="s">
        <v>74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7"/>
    </row>
    <row r="24" spans="1:17" ht="25.5" customHeight="1" thickBot="1">
      <c r="A24" s="304"/>
      <c r="B24" s="304"/>
      <c r="C24" s="501" t="s">
        <v>36</v>
      </c>
      <c r="D24" s="503" t="s">
        <v>37</v>
      </c>
      <c r="E24" s="504"/>
      <c r="F24" s="501" t="s">
        <v>38</v>
      </c>
      <c r="G24" s="474" t="s">
        <v>39</v>
      </c>
      <c r="H24" s="475"/>
      <c r="I24" s="505" t="s">
        <v>38</v>
      </c>
      <c r="J24" s="507" t="s">
        <v>40</v>
      </c>
      <c r="K24" s="507" t="s">
        <v>38</v>
      </c>
      <c r="L24" s="514" t="s">
        <v>41</v>
      </c>
      <c r="M24" s="511" t="s">
        <v>42</v>
      </c>
      <c r="N24" s="512"/>
      <c r="O24" s="513"/>
      <c r="P24" s="514" t="s">
        <v>43</v>
      </c>
    </row>
    <row r="25" spans="1:17" ht="15" thickBot="1">
      <c r="A25" s="304"/>
      <c r="B25" s="304"/>
      <c r="C25" s="502"/>
      <c r="D25" s="264" t="s">
        <v>44</v>
      </c>
      <c r="E25" s="265" t="s">
        <v>45</v>
      </c>
      <c r="F25" s="502"/>
      <c r="G25" s="117" t="s">
        <v>44</v>
      </c>
      <c r="H25" s="57" t="s">
        <v>45</v>
      </c>
      <c r="I25" s="506"/>
      <c r="J25" s="508"/>
      <c r="K25" s="508"/>
      <c r="L25" s="510"/>
      <c r="M25" s="266">
        <v>5</v>
      </c>
      <c r="N25" s="267">
        <v>2</v>
      </c>
      <c r="O25" s="268">
        <v>1</v>
      </c>
      <c r="P25" s="510"/>
    </row>
    <row r="26" spans="1:17" ht="14.25">
      <c r="A26" s="304"/>
      <c r="B26" s="304"/>
      <c r="C26" s="269" t="s">
        <v>90</v>
      </c>
      <c r="D26" s="270"/>
      <c r="E26" s="270"/>
      <c r="F26" s="271">
        <f t="shared" ref="F26:F30" si="13">E26-D26</f>
        <v>0</v>
      </c>
      <c r="G26" s="272" t="s">
        <v>47</v>
      </c>
      <c r="H26" s="272"/>
      <c r="I26" s="272">
        <v>0</v>
      </c>
      <c r="J26" s="273" t="s">
        <v>47</v>
      </c>
      <c r="K26" s="273">
        <v>0</v>
      </c>
      <c r="L26" s="274" t="s">
        <v>72</v>
      </c>
      <c r="M26" s="275">
        <f>F26*5</f>
        <v>0</v>
      </c>
      <c r="N26" s="272">
        <f>I26*2</f>
        <v>0</v>
      </c>
      <c r="O26" s="273">
        <f>K26*1</f>
        <v>0</v>
      </c>
      <c r="P26" s="306">
        <f>SUM(M26:O26)</f>
        <v>0</v>
      </c>
    </row>
    <row r="27" spans="1:17" ht="14.25">
      <c r="A27" s="304"/>
      <c r="B27" s="304"/>
      <c r="C27" s="277" t="s">
        <v>91</v>
      </c>
      <c r="D27" s="278"/>
      <c r="E27" s="278"/>
      <c r="F27" s="314">
        <f t="shared" si="13"/>
        <v>0</v>
      </c>
      <c r="G27" s="280" t="s">
        <v>47</v>
      </c>
      <c r="H27" s="280"/>
      <c r="I27" s="281">
        <v>0</v>
      </c>
      <c r="J27" s="282" t="s">
        <v>47</v>
      </c>
      <c r="K27" s="282">
        <v>0</v>
      </c>
      <c r="L27" s="283" t="s">
        <v>72</v>
      </c>
      <c r="M27" s="284">
        <f t="shared" ref="M27:M30" si="14">F27*5</f>
        <v>0</v>
      </c>
      <c r="N27" s="281">
        <f t="shared" ref="N27:N30" si="15">I27*2</f>
        <v>0</v>
      </c>
      <c r="O27" s="282">
        <f t="shared" ref="O27:O30" si="16">K27*1</f>
        <v>0</v>
      </c>
      <c r="P27" s="308">
        <f t="shared" ref="P27:P30" si="17">SUM(M27:O27)</f>
        <v>0</v>
      </c>
    </row>
    <row r="28" spans="1:17" ht="14.25">
      <c r="A28" s="304"/>
      <c r="B28" s="304"/>
      <c r="C28" s="286" t="s">
        <v>92</v>
      </c>
      <c r="D28" s="287">
        <v>8</v>
      </c>
      <c r="E28" s="287">
        <v>15</v>
      </c>
      <c r="F28" s="315">
        <f t="shared" si="13"/>
        <v>7</v>
      </c>
      <c r="G28" s="289" t="s">
        <v>47</v>
      </c>
      <c r="H28" s="289"/>
      <c r="I28" s="289">
        <v>0</v>
      </c>
      <c r="J28" s="290" t="s">
        <v>47</v>
      </c>
      <c r="K28" s="290">
        <v>0</v>
      </c>
      <c r="L28" s="291" t="s">
        <v>71</v>
      </c>
      <c r="M28" s="292">
        <f t="shared" si="14"/>
        <v>35</v>
      </c>
      <c r="N28" s="289">
        <f t="shared" si="15"/>
        <v>0</v>
      </c>
      <c r="O28" s="290">
        <f t="shared" si="16"/>
        <v>0</v>
      </c>
      <c r="P28" s="310">
        <f t="shared" si="17"/>
        <v>35</v>
      </c>
    </row>
    <row r="29" spans="1:17" ht="14.25">
      <c r="A29" s="304"/>
      <c r="B29" s="304"/>
      <c r="C29" s="277" t="s">
        <v>93</v>
      </c>
      <c r="D29" s="278">
        <v>7.5</v>
      </c>
      <c r="E29" s="278">
        <v>22</v>
      </c>
      <c r="F29" s="279">
        <f t="shared" si="13"/>
        <v>14.5</v>
      </c>
      <c r="G29" s="280" t="s">
        <v>94</v>
      </c>
      <c r="H29" s="280"/>
      <c r="I29" s="281">
        <v>7</v>
      </c>
      <c r="J29" s="282" t="s">
        <v>47</v>
      </c>
      <c r="K29" s="282">
        <v>0</v>
      </c>
      <c r="L29" s="283" t="s">
        <v>48</v>
      </c>
      <c r="M29" s="284">
        <f t="shared" si="14"/>
        <v>72.5</v>
      </c>
      <c r="N29" s="281">
        <f t="shared" si="15"/>
        <v>14</v>
      </c>
      <c r="O29" s="282">
        <f t="shared" si="16"/>
        <v>0</v>
      </c>
      <c r="P29" s="308">
        <f t="shared" si="17"/>
        <v>86.5</v>
      </c>
    </row>
    <row r="30" spans="1:17" ht="15" thickBot="1">
      <c r="A30" s="304"/>
      <c r="B30" s="304"/>
      <c r="C30" s="294" t="s">
        <v>69</v>
      </c>
      <c r="D30" s="295">
        <v>8</v>
      </c>
      <c r="E30" s="295">
        <v>15</v>
      </c>
      <c r="F30" s="316">
        <f t="shared" si="13"/>
        <v>7</v>
      </c>
      <c r="G30" s="297"/>
      <c r="H30" s="297"/>
      <c r="I30" s="297">
        <v>0</v>
      </c>
      <c r="J30" s="298"/>
      <c r="K30" s="298">
        <v>0</v>
      </c>
      <c r="L30" s="299"/>
      <c r="M30" s="300">
        <f t="shared" si="14"/>
        <v>35</v>
      </c>
      <c r="N30" s="297">
        <f t="shared" si="15"/>
        <v>0</v>
      </c>
      <c r="O30" s="298">
        <f t="shared" si="16"/>
        <v>0</v>
      </c>
      <c r="P30" s="312">
        <f t="shared" si="17"/>
        <v>35</v>
      </c>
      <c r="Q30" s="302"/>
    </row>
    <row r="31" spans="1:17" ht="15.75" thickBot="1">
      <c r="A31" s="304"/>
      <c r="B31" s="304"/>
      <c r="F31" s="303"/>
      <c r="M31" s="332">
        <f>SUM(M26:M30)</f>
        <v>142.5</v>
      </c>
      <c r="N31" s="333">
        <f t="shared" ref="N31:O31" si="18">SUM(N26:N30)</f>
        <v>14</v>
      </c>
      <c r="O31" s="334">
        <f t="shared" si="18"/>
        <v>0</v>
      </c>
      <c r="P31" s="348">
        <f>SUM(P26:P30)</f>
        <v>156.5</v>
      </c>
    </row>
    <row r="32" spans="1:17" ht="15" thickBot="1"/>
    <row r="33" spans="2:17" ht="15" thickBot="1">
      <c r="C33" s="515" t="s">
        <v>75</v>
      </c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7"/>
    </row>
    <row r="34" spans="2:17" ht="27.75" customHeight="1" thickBot="1">
      <c r="C34" s="501" t="s">
        <v>36</v>
      </c>
      <c r="D34" s="503" t="s">
        <v>37</v>
      </c>
      <c r="E34" s="504"/>
      <c r="F34" s="501" t="s">
        <v>38</v>
      </c>
      <c r="G34" s="474" t="s">
        <v>39</v>
      </c>
      <c r="H34" s="475"/>
      <c r="I34" s="505" t="s">
        <v>38</v>
      </c>
      <c r="J34" s="507" t="s">
        <v>40</v>
      </c>
      <c r="K34" s="507" t="s">
        <v>38</v>
      </c>
      <c r="L34" s="514" t="s">
        <v>41</v>
      </c>
      <c r="M34" s="511" t="s">
        <v>42</v>
      </c>
      <c r="N34" s="512"/>
      <c r="O34" s="513"/>
      <c r="P34" s="514" t="s">
        <v>43</v>
      </c>
    </row>
    <row r="35" spans="2:17" ht="15" thickBot="1">
      <c r="C35" s="502"/>
      <c r="D35" s="264" t="s">
        <v>44</v>
      </c>
      <c r="E35" s="265" t="s">
        <v>45</v>
      </c>
      <c r="F35" s="502"/>
      <c r="G35" s="117" t="s">
        <v>44</v>
      </c>
      <c r="H35" s="57" t="s">
        <v>45</v>
      </c>
      <c r="I35" s="506"/>
      <c r="J35" s="508"/>
      <c r="K35" s="508"/>
      <c r="L35" s="510"/>
      <c r="M35" s="266">
        <v>10</v>
      </c>
      <c r="N35" s="267">
        <v>2</v>
      </c>
      <c r="O35" s="268">
        <v>2</v>
      </c>
      <c r="P35" s="510"/>
    </row>
    <row r="36" spans="2:17" ht="14.25">
      <c r="B36" s="304"/>
      <c r="C36" s="269" t="s">
        <v>90</v>
      </c>
      <c r="D36" s="270"/>
      <c r="E36" s="270"/>
      <c r="F36" s="305">
        <f>E36-D36</f>
        <v>0</v>
      </c>
      <c r="G36" s="272" t="s">
        <v>47</v>
      </c>
      <c r="H36" s="272"/>
      <c r="I36" s="272">
        <v>0</v>
      </c>
      <c r="J36" s="273" t="s">
        <v>47</v>
      </c>
      <c r="K36" s="273">
        <v>0</v>
      </c>
      <c r="L36" s="274" t="s">
        <v>72</v>
      </c>
      <c r="M36" s="275">
        <f>F36*10</f>
        <v>0</v>
      </c>
      <c r="N36" s="272">
        <f>I36*2</f>
        <v>0</v>
      </c>
      <c r="O36" s="273">
        <f>K36*2</f>
        <v>0</v>
      </c>
      <c r="P36" s="306">
        <f t="shared" ref="P36:P40" si="19">SUM(M36:O36)</f>
        <v>0</v>
      </c>
    </row>
    <row r="37" spans="2:17" ht="14.25">
      <c r="C37" s="277" t="s">
        <v>91</v>
      </c>
      <c r="D37" s="278"/>
      <c r="E37" s="278"/>
      <c r="F37" s="307">
        <f t="shared" ref="F37:F40" si="20">E37-D37</f>
        <v>0</v>
      </c>
      <c r="G37" s="280" t="s">
        <v>47</v>
      </c>
      <c r="H37" s="280"/>
      <c r="I37" s="281">
        <v>0</v>
      </c>
      <c r="J37" s="282" t="s">
        <v>47</v>
      </c>
      <c r="K37" s="282">
        <v>0</v>
      </c>
      <c r="L37" s="283" t="s">
        <v>72</v>
      </c>
      <c r="M37" s="284">
        <f t="shared" ref="M37:M40" si="21">F37*10</f>
        <v>0</v>
      </c>
      <c r="N37" s="281">
        <f t="shared" ref="N37:N40" si="22">I37*2</f>
        <v>0</v>
      </c>
      <c r="O37" s="282">
        <f t="shared" ref="O37:O40" si="23">K37*2</f>
        <v>0</v>
      </c>
      <c r="P37" s="308">
        <f t="shared" si="19"/>
        <v>0</v>
      </c>
    </row>
    <row r="38" spans="2:17" ht="14.25">
      <c r="C38" s="286" t="s">
        <v>92</v>
      </c>
      <c r="D38" s="287">
        <v>8</v>
      </c>
      <c r="E38" s="287">
        <v>15</v>
      </c>
      <c r="F38" s="309">
        <f t="shared" si="20"/>
        <v>7</v>
      </c>
      <c r="G38" s="289" t="s">
        <v>47</v>
      </c>
      <c r="H38" s="289"/>
      <c r="I38" s="289">
        <v>0</v>
      </c>
      <c r="J38" s="290" t="s">
        <v>47</v>
      </c>
      <c r="K38" s="290">
        <v>0</v>
      </c>
      <c r="L38" s="291" t="s">
        <v>71</v>
      </c>
      <c r="M38" s="292">
        <f t="shared" si="21"/>
        <v>70</v>
      </c>
      <c r="N38" s="289">
        <f t="shared" si="22"/>
        <v>0</v>
      </c>
      <c r="O38" s="290">
        <f t="shared" si="23"/>
        <v>0</v>
      </c>
      <c r="P38" s="310">
        <f t="shared" si="19"/>
        <v>70</v>
      </c>
    </row>
    <row r="39" spans="2:17" ht="14.25">
      <c r="C39" s="277" t="s">
        <v>93</v>
      </c>
      <c r="D39" s="278">
        <v>7.5</v>
      </c>
      <c r="E39" s="278">
        <v>22</v>
      </c>
      <c r="F39" s="279">
        <f t="shared" si="20"/>
        <v>14.5</v>
      </c>
      <c r="G39" s="280" t="s">
        <v>94</v>
      </c>
      <c r="H39" s="280"/>
      <c r="I39" s="281">
        <v>7</v>
      </c>
      <c r="J39" s="282" t="s">
        <v>47</v>
      </c>
      <c r="K39" s="282">
        <v>0</v>
      </c>
      <c r="L39" s="283" t="s">
        <v>48</v>
      </c>
      <c r="M39" s="284">
        <f t="shared" si="21"/>
        <v>145</v>
      </c>
      <c r="N39" s="281">
        <f t="shared" si="22"/>
        <v>14</v>
      </c>
      <c r="O39" s="282">
        <f t="shared" si="23"/>
        <v>0</v>
      </c>
      <c r="P39" s="308">
        <f t="shared" si="19"/>
        <v>159</v>
      </c>
    </row>
    <row r="40" spans="2:17" ht="15" thickBot="1">
      <c r="C40" s="294" t="s">
        <v>69</v>
      </c>
      <c r="D40" s="295">
        <v>8</v>
      </c>
      <c r="E40" s="295">
        <v>15</v>
      </c>
      <c r="F40" s="311">
        <f t="shared" si="20"/>
        <v>7</v>
      </c>
      <c r="G40" s="297"/>
      <c r="H40" s="297"/>
      <c r="I40" s="297">
        <v>0</v>
      </c>
      <c r="J40" s="298"/>
      <c r="K40" s="298">
        <v>0</v>
      </c>
      <c r="L40" s="299"/>
      <c r="M40" s="300">
        <f t="shared" si="21"/>
        <v>70</v>
      </c>
      <c r="N40" s="297">
        <f t="shared" si="22"/>
        <v>0</v>
      </c>
      <c r="O40" s="298">
        <f t="shared" si="23"/>
        <v>0</v>
      </c>
      <c r="P40" s="312">
        <f t="shared" si="19"/>
        <v>70</v>
      </c>
      <c r="Q40" s="302"/>
    </row>
    <row r="41" spans="2:17" ht="15.75" thickBot="1">
      <c r="F41" s="313"/>
      <c r="M41" s="332">
        <f>SUM(M36:M40)</f>
        <v>285</v>
      </c>
      <c r="N41" s="333">
        <f t="shared" ref="N41:O41" si="24">SUM(N36:N40)</f>
        <v>14</v>
      </c>
      <c r="O41" s="334">
        <f t="shared" si="24"/>
        <v>0</v>
      </c>
      <c r="P41" s="348">
        <f>SUM(P36:P40)</f>
        <v>299</v>
      </c>
    </row>
    <row r="42" spans="2:17" ht="15" thickBot="1"/>
    <row r="43" spans="2:17" ht="15" thickBot="1">
      <c r="C43" s="515" t="s">
        <v>76</v>
      </c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7"/>
    </row>
    <row r="44" spans="2:17" ht="23.25" customHeight="1" thickBot="1">
      <c r="C44" s="501" t="s">
        <v>36</v>
      </c>
      <c r="D44" s="503" t="s">
        <v>37</v>
      </c>
      <c r="E44" s="504"/>
      <c r="F44" s="501" t="s">
        <v>38</v>
      </c>
      <c r="G44" s="474" t="s">
        <v>39</v>
      </c>
      <c r="H44" s="475"/>
      <c r="I44" s="505" t="s">
        <v>38</v>
      </c>
      <c r="J44" s="507" t="s">
        <v>40</v>
      </c>
      <c r="K44" s="507" t="s">
        <v>38</v>
      </c>
      <c r="L44" s="514" t="s">
        <v>41</v>
      </c>
      <c r="M44" s="511" t="s">
        <v>42</v>
      </c>
      <c r="N44" s="512"/>
      <c r="O44" s="513"/>
      <c r="P44" s="514" t="s">
        <v>43</v>
      </c>
    </row>
    <row r="45" spans="2:17" ht="15" thickBot="1">
      <c r="C45" s="502"/>
      <c r="D45" s="264" t="s">
        <v>44</v>
      </c>
      <c r="E45" s="265" t="s">
        <v>45</v>
      </c>
      <c r="F45" s="502"/>
      <c r="G45" s="117" t="s">
        <v>44</v>
      </c>
      <c r="H45" s="57" t="s">
        <v>45</v>
      </c>
      <c r="I45" s="506"/>
      <c r="J45" s="508"/>
      <c r="K45" s="508"/>
      <c r="L45" s="510"/>
      <c r="M45" s="317">
        <v>12</v>
      </c>
      <c r="N45" s="318">
        <v>2</v>
      </c>
      <c r="O45" s="319">
        <v>2</v>
      </c>
      <c r="P45" s="510"/>
    </row>
    <row r="46" spans="2:17" ht="14.25">
      <c r="B46" s="304"/>
      <c r="C46" s="269" t="s">
        <v>90</v>
      </c>
      <c r="D46" s="270"/>
      <c r="E46" s="270"/>
      <c r="F46" s="305">
        <f>E46-D46</f>
        <v>0</v>
      </c>
      <c r="G46" s="272" t="s">
        <v>47</v>
      </c>
      <c r="H46" s="272"/>
      <c r="I46" s="272">
        <v>0</v>
      </c>
      <c r="J46" s="273" t="s">
        <v>47</v>
      </c>
      <c r="K46" s="273">
        <v>0</v>
      </c>
      <c r="L46" s="274" t="s">
        <v>72</v>
      </c>
      <c r="M46" s="275">
        <f>F46*12</f>
        <v>0</v>
      </c>
      <c r="N46" s="320">
        <f>I46*2</f>
        <v>0</v>
      </c>
      <c r="O46" s="321">
        <f>K46*2</f>
        <v>0</v>
      </c>
      <c r="P46" s="306">
        <f t="shared" ref="P46:P50" si="25">SUM(M46:O46)</f>
        <v>0</v>
      </c>
    </row>
    <row r="47" spans="2:17" ht="14.25" customHeight="1">
      <c r="C47" s="277" t="s">
        <v>91</v>
      </c>
      <c r="D47" s="278"/>
      <c r="E47" s="278"/>
      <c r="F47" s="307">
        <f t="shared" ref="F47:F50" si="26">E47-D47</f>
        <v>0</v>
      </c>
      <c r="G47" s="280" t="s">
        <v>47</v>
      </c>
      <c r="H47" s="280"/>
      <c r="I47" s="281">
        <v>0</v>
      </c>
      <c r="J47" s="282" t="s">
        <v>47</v>
      </c>
      <c r="K47" s="282">
        <v>0</v>
      </c>
      <c r="L47" s="283" t="s">
        <v>72</v>
      </c>
      <c r="M47" s="283">
        <f t="shared" ref="M47:M50" si="27">F47*12</f>
        <v>0</v>
      </c>
      <c r="N47" s="322">
        <f t="shared" ref="N47:N50" si="28">I47*2</f>
        <v>0</v>
      </c>
      <c r="O47" s="323">
        <f t="shared" ref="O47:O50" si="29">K47*2</f>
        <v>0</v>
      </c>
      <c r="P47" s="308">
        <f t="shared" si="25"/>
        <v>0</v>
      </c>
    </row>
    <row r="48" spans="2:17" ht="14.25">
      <c r="C48" s="286" t="s">
        <v>92</v>
      </c>
      <c r="D48" s="287">
        <v>8</v>
      </c>
      <c r="E48" s="287">
        <v>15</v>
      </c>
      <c r="F48" s="309">
        <f t="shared" si="26"/>
        <v>7</v>
      </c>
      <c r="G48" s="289" t="s">
        <v>47</v>
      </c>
      <c r="H48" s="289"/>
      <c r="I48" s="289">
        <v>0</v>
      </c>
      <c r="J48" s="290" t="s">
        <v>47</v>
      </c>
      <c r="K48" s="290">
        <v>0</v>
      </c>
      <c r="L48" s="291" t="s">
        <v>71</v>
      </c>
      <c r="M48" s="291">
        <f t="shared" si="27"/>
        <v>84</v>
      </c>
      <c r="N48" s="324">
        <f t="shared" si="28"/>
        <v>0</v>
      </c>
      <c r="O48" s="325">
        <f t="shared" si="29"/>
        <v>0</v>
      </c>
      <c r="P48" s="310">
        <f t="shared" si="25"/>
        <v>84</v>
      </c>
    </row>
    <row r="49" spans="3:17" ht="14.25">
      <c r="C49" s="277" t="s">
        <v>93</v>
      </c>
      <c r="D49" s="278">
        <v>7.5</v>
      </c>
      <c r="E49" s="278">
        <v>22</v>
      </c>
      <c r="F49" s="279">
        <f t="shared" si="26"/>
        <v>14.5</v>
      </c>
      <c r="G49" s="280" t="s">
        <v>94</v>
      </c>
      <c r="H49" s="280"/>
      <c r="I49" s="281">
        <v>7</v>
      </c>
      <c r="J49" s="282" t="s">
        <v>47</v>
      </c>
      <c r="K49" s="282">
        <v>0</v>
      </c>
      <c r="L49" s="283" t="s">
        <v>48</v>
      </c>
      <c r="M49" s="283">
        <f t="shared" si="27"/>
        <v>174</v>
      </c>
      <c r="N49" s="322">
        <f t="shared" si="28"/>
        <v>14</v>
      </c>
      <c r="O49" s="323">
        <f t="shared" si="29"/>
        <v>0</v>
      </c>
      <c r="P49" s="308">
        <f t="shared" si="25"/>
        <v>188</v>
      </c>
    </row>
    <row r="50" spans="3:17" ht="15" thickBot="1">
      <c r="C50" s="294" t="s">
        <v>69</v>
      </c>
      <c r="D50" s="295">
        <v>8</v>
      </c>
      <c r="E50" s="295">
        <v>15</v>
      </c>
      <c r="F50" s="311">
        <f t="shared" si="26"/>
        <v>7</v>
      </c>
      <c r="G50" s="297"/>
      <c r="H50" s="297"/>
      <c r="I50" s="297">
        <v>0</v>
      </c>
      <c r="J50" s="298"/>
      <c r="K50" s="298">
        <v>0</v>
      </c>
      <c r="L50" s="299"/>
      <c r="M50" s="299">
        <f t="shared" si="27"/>
        <v>84</v>
      </c>
      <c r="N50" s="326">
        <f t="shared" si="28"/>
        <v>0</v>
      </c>
      <c r="O50" s="327">
        <f t="shared" si="29"/>
        <v>0</v>
      </c>
      <c r="P50" s="312">
        <f t="shared" si="25"/>
        <v>84</v>
      </c>
      <c r="Q50" s="302"/>
    </row>
    <row r="51" spans="3:17" ht="15.75" thickBot="1">
      <c r="F51" s="313"/>
      <c r="M51" s="332">
        <f>SUM(M46:M50)</f>
        <v>342</v>
      </c>
      <c r="N51" s="333">
        <f t="shared" ref="N51:O51" si="30">SUM(N46:N50)</f>
        <v>14</v>
      </c>
      <c r="O51" s="334">
        <f t="shared" si="30"/>
        <v>0</v>
      </c>
      <c r="P51" s="348">
        <f>SUM(P46:P50)</f>
        <v>356</v>
      </c>
    </row>
    <row r="52" spans="3:17" ht="15" thickBot="1"/>
    <row r="53" spans="3:17" ht="15" thickBot="1">
      <c r="C53" s="515" t="s">
        <v>77</v>
      </c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7"/>
    </row>
    <row r="54" spans="3:17" ht="25.5" customHeight="1" thickBot="1">
      <c r="C54" s="501" t="s">
        <v>36</v>
      </c>
      <c r="D54" s="503" t="s">
        <v>37</v>
      </c>
      <c r="E54" s="504"/>
      <c r="F54" s="501" t="s">
        <v>38</v>
      </c>
      <c r="G54" s="474" t="s">
        <v>39</v>
      </c>
      <c r="H54" s="475"/>
      <c r="I54" s="505" t="s">
        <v>38</v>
      </c>
      <c r="J54" s="507" t="s">
        <v>40</v>
      </c>
      <c r="K54" s="507" t="s">
        <v>38</v>
      </c>
      <c r="L54" s="514" t="s">
        <v>41</v>
      </c>
      <c r="M54" s="511" t="s">
        <v>42</v>
      </c>
      <c r="N54" s="512"/>
      <c r="O54" s="513"/>
      <c r="P54" s="514" t="s">
        <v>43</v>
      </c>
    </row>
    <row r="55" spans="3:17" ht="15" thickBot="1">
      <c r="C55" s="502"/>
      <c r="D55" s="264" t="s">
        <v>44</v>
      </c>
      <c r="E55" s="265" t="s">
        <v>45</v>
      </c>
      <c r="F55" s="502"/>
      <c r="G55" s="117" t="s">
        <v>44</v>
      </c>
      <c r="H55" s="57" t="s">
        <v>45</v>
      </c>
      <c r="I55" s="506"/>
      <c r="J55" s="508"/>
      <c r="K55" s="508"/>
      <c r="L55" s="510"/>
      <c r="M55" s="317">
        <v>42</v>
      </c>
      <c r="N55" s="318">
        <v>9</v>
      </c>
      <c r="O55" s="319">
        <v>10</v>
      </c>
      <c r="P55" s="510"/>
    </row>
    <row r="56" spans="3:17" ht="14.25" customHeight="1">
      <c r="C56" s="269" t="s">
        <v>90</v>
      </c>
      <c r="D56" s="270">
        <v>8</v>
      </c>
      <c r="E56" s="270">
        <v>21.5</v>
      </c>
      <c r="F56" s="271">
        <f>E56-D56</f>
        <v>13.5</v>
      </c>
      <c r="G56" s="272" t="s">
        <v>73</v>
      </c>
      <c r="H56" s="272"/>
      <c r="I56" s="272">
        <v>5.5</v>
      </c>
      <c r="J56" s="273" t="s">
        <v>47</v>
      </c>
      <c r="K56" s="273">
        <v>0</v>
      </c>
      <c r="L56" s="274" t="s">
        <v>72</v>
      </c>
      <c r="M56" s="275">
        <f>F56*42</f>
        <v>567</v>
      </c>
      <c r="N56" s="272">
        <f>I56*9</f>
        <v>49.5</v>
      </c>
      <c r="O56" s="273">
        <f>K56*10</f>
        <v>0</v>
      </c>
      <c r="P56" s="328">
        <f t="shared" ref="P56:P60" si="31">SUM(M56:O56)</f>
        <v>616.5</v>
      </c>
    </row>
    <row r="57" spans="3:17" ht="14.25">
      <c r="C57" s="277" t="s">
        <v>91</v>
      </c>
      <c r="D57" s="278">
        <v>8</v>
      </c>
      <c r="E57" s="278">
        <v>21.5</v>
      </c>
      <c r="F57" s="314">
        <f t="shared" ref="F57:F60" si="32">E57-D57</f>
        <v>13.5</v>
      </c>
      <c r="G57" s="280" t="s">
        <v>78</v>
      </c>
      <c r="H57" s="280"/>
      <c r="I57" s="281">
        <v>4</v>
      </c>
      <c r="J57" s="282" t="s">
        <v>47</v>
      </c>
      <c r="K57" s="282">
        <v>0</v>
      </c>
      <c r="L57" s="283" t="s">
        <v>72</v>
      </c>
      <c r="M57" s="284">
        <f t="shared" ref="M57:M60" si="33">F57*42</f>
        <v>567</v>
      </c>
      <c r="N57" s="329">
        <f t="shared" ref="N57:N60" si="34">I57*9</f>
        <v>36</v>
      </c>
      <c r="O57" s="323">
        <f t="shared" ref="O57:O60" si="35">K57*10</f>
        <v>0</v>
      </c>
      <c r="P57" s="285">
        <f t="shared" si="31"/>
        <v>603</v>
      </c>
    </row>
    <row r="58" spans="3:17" ht="14.25">
      <c r="C58" s="286" t="s">
        <v>92</v>
      </c>
      <c r="D58" s="287">
        <v>8</v>
      </c>
      <c r="E58" s="287">
        <v>21.5</v>
      </c>
      <c r="F58" s="315">
        <f t="shared" si="32"/>
        <v>13.5</v>
      </c>
      <c r="G58" s="289" t="s">
        <v>73</v>
      </c>
      <c r="H58" s="289"/>
      <c r="I58" s="289">
        <v>5.5</v>
      </c>
      <c r="J58" s="290" t="s">
        <v>47</v>
      </c>
      <c r="K58" s="290">
        <v>0</v>
      </c>
      <c r="L58" s="291" t="s">
        <v>71</v>
      </c>
      <c r="M58" s="292">
        <f t="shared" si="33"/>
        <v>567</v>
      </c>
      <c r="N58" s="330">
        <f t="shared" si="34"/>
        <v>49.5</v>
      </c>
      <c r="O58" s="325">
        <f t="shared" si="35"/>
        <v>0</v>
      </c>
      <c r="P58" s="293">
        <f t="shared" si="31"/>
        <v>616.5</v>
      </c>
    </row>
    <row r="59" spans="3:17" ht="14.25">
      <c r="C59" s="277" t="s">
        <v>93</v>
      </c>
      <c r="D59" s="278">
        <v>7.5</v>
      </c>
      <c r="E59" s="278">
        <v>22</v>
      </c>
      <c r="F59" s="279">
        <f t="shared" si="32"/>
        <v>14.5</v>
      </c>
      <c r="G59" s="280" t="s">
        <v>94</v>
      </c>
      <c r="H59" s="280"/>
      <c r="I59" s="281">
        <v>7</v>
      </c>
      <c r="J59" s="282" t="s">
        <v>47</v>
      </c>
      <c r="K59" s="282">
        <v>0</v>
      </c>
      <c r="L59" s="283" t="s">
        <v>48</v>
      </c>
      <c r="M59" s="284">
        <f t="shared" si="33"/>
        <v>609</v>
      </c>
      <c r="N59" s="329">
        <f t="shared" si="34"/>
        <v>63</v>
      </c>
      <c r="O59" s="323">
        <f t="shared" si="35"/>
        <v>0</v>
      </c>
      <c r="P59" s="285">
        <f t="shared" si="31"/>
        <v>672</v>
      </c>
    </row>
    <row r="60" spans="3:17" ht="15" thickBot="1">
      <c r="C60" s="294" t="s">
        <v>69</v>
      </c>
      <c r="D60" s="295"/>
      <c r="E60" s="295"/>
      <c r="F60" s="316">
        <f t="shared" si="32"/>
        <v>0</v>
      </c>
      <c r="G60" s="297"/>
      <c r="H60" s="297"/>
      <c r="I60" s="297">
        <v>0</v>
      </c>
      <c r="J60" s="298"/>
      <c r="K60" s="298">
        <v>0</v>
      </c>
      <c r="L60" s="299"/>
      <c r="M60" s="300">
        <f t="shared" si="33"/>
        <v>0</v>
      </c>
      <c r="N60" s="331">
        <f t="shared" si="34"/>
        <v>0</v>
      </c>
      <c r="O60" s="327">
        <f t="shared" si="35"/>
        <v>0</v>
      </c>
      <c r="P60" s="301">
        <f t="shared" si="31"/>
        <v>0</v>
      </c>
      <c r="Q60" s="302"/>
    </row>
    <row r="61" spans="3:17" ht="15.75" thickBot="1">
      <c r="F61" s="303"/>
      <c r="M61" s="332">
        <f>SUM(M56:M60)</f>
        <v>2310</v>
      </c>
      <c r="N61" s="333">
        <f t="shared" ref="N61:O61" si="36">SUM(N56:N60)</f>
        <v>198</v>
      </c>
      <c r="O61" s="334">
        <f t="shared" si="36"/>
        <v>0</v>
      </c>
      <c r="P61" s="348">
        <f>SUM(P56:P60)</f>
        <v>2508</v>
      </c>
    </row>
    <row r="62" spans="3:17" ht="15" thickBot="1"/>
    <row r="63" spans="3:17" ht="15" customHeight="1" thickBot="1">
      <c r="C63" s="515" t="s">
        <v>79</v>
      </c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7"/>
    </row>
    <row r="64" spans="3:17" ht="15" customHeight="1" thickBot="1">
      <c r="C64" s="501" t="s">
        <v>36</v>
      </c>
      <c r="D64" s="503" t="s">
        <v>37</v>
      </c>
      <c r="E64" s="504"/>
      <c r="F64" s="501" t="s">
        <v>38</v>
      </c>
      <c r="G64" s="474" t="s">
        <v>39</v>
      </c>
      <c r="H64" s="475"/>
      <c r="I64" s="505" t="s">
        <v>38</v>
      </c>
      <c r="J64" s="507" t="s">
        <v>40</v>
      </c>
      <c r="K64" s="507" t="s">
        <v>38</v>
      </c>
      <c r="L64" s="514" t="s">
        <v>41</v>
      </c>
      <c r="M64" s="511" t="s">
        <v>42</v>
      </c>
      <c r="N64" s="512"/>
      <c r="O64" s="513"/>
      <c r="P64" s="514" t="s">
        <v>43</v>
      </c>
    </row>
    <row r="65" spans="3:17" ht="24.95" customHeight="1" thickBot="1">
      <c r="C65" s="502"/>
      <c r="D65" s="264" t="s">
        <v>44</v>
      </c>
      <c r="E65" s="265" t="s">
        <v>45</v>
      </c>
      <c r="F65" s="502"/>
      <c r="G65" s="117" t="s">
        <v>44</v>
      </c>
      <c r="H65" s="57" t="s">
        <v>45</v>
      </c>
      <c r="I65" s="506"/>
      <c r="J65" s="508"/>
      <c r="K65" s="508"/>
      <c r="L65" s="510"/>
      <c r="M65" s="317">
        <v>5</v>
      </c>
      <c r="N65" s="318">
        <v>1</v>
      </c>
      <c r="O65" s="319">
        <v>1</v>
      </c>
      <c r="P65" s="510"/>
    </row>
    <row r="66" spans="3:17" ht="12" customHeight="1" thickBot="1">
      <c r="C66" s="269" t="s">
        <v>90</v>
      </c>
      <c r="D66" s="270"/>
      <c r="E66" s="270"/>
      <c r="F66" s="305">
        <f t="shared" ref="F66:F70" si="37">E66-D66</f>
        <v>0</v>
      </c>
      <c r="G66" s="272" t="s">
        <v>47</v>
      </c>
      <c r="H66" s="272"/>
      <c r="I66" s="272">
        <v>0</v>
      </c>
      <c r="J66" s="273" t="s">
        <v>47</v>
      </c>
      <c r="K66" s="273">
        <v>0</v>
      </c>
      <c r="L66" s="274" t="s">
        <v>72</v>
      </c>
      <c r="M66" s="336">
        <f>F66*5</f>
        <v>0</v>
      </c>
      <c r="N66" s="337">
        <f>I66*1</f>
        <v>0</v>
      </c>
      <c r="O66" s="338">
        <f>K66*1</f>
        <v>0</v>
      </c>
      <c r="P66" s="339">
        <f t="shared" ref="P66:P70" si="38">SUM(M66:O66)</f>
        <v>0</v>
      </c>
    </row>
    <row r="67" spans="3:17" ht="15" customHeight="1" thickBot="1">
      <c r="C67" s="277" t="s">
        <v>91</v>
      </c>
      <c r="D67" s="278"/>
      <c r="E67" s="278"/>
      <c r="F67" s="307">
        <f t="shared" si="37"/>
        <v>0</v>
      </c>
      <c r="G67" s="280" t="s">
        <v>47</v>
      </c>
      <c r="H67" s="280"/>
      <c r="I67" s="281">
        <v>0</v>
      </c>
      <c r="J67" s="282" t="s">
        <v>47</v>
      </c>
      <c r="K67" s="282">
        <v>0</v>
      </c>
      <c r="L67" s="283" t="s">
        <v>72</v>
      </c>
      <c r="M67" s="340">
        <f t="shared" ref="M67:M70" si="39">F67*5</f>
        <v>0</v>
      </c>
      <c r="N67" s="341">
        <f t="shared" ref="N67:N70" si="40">I67*1</f>
        <v>0</v>
      </c>
      <c r="O67" s="342">
        <f t="shared" ref="O67:O70" si="41">K67*1</f>
        <v>0</v>
      </c>
      <c r="P67" s="343">
        <f t="shared" si="38"/>
        <v>0</v>
      </c>
    </row>
    <row r="68" spans="3:17" ht="17.25" customHeight="1" thickBot="1">
      <c r="C68" s="286" t="s">
        <v>92</v>
      </c>
      <c r="D68" s="287">
        <v>8</v>
      </c>
      <c r="E68" s="287">
        <v>15</v>
      </c>
      <c r="F68" s="309">
        <f t="shared" si="37"/>
        <v>7</v>
      </c>
      <c r="G68" s="289" t="s">
        <v>47</v>
      </c>
      <c r="H68" s="289"/>
      <c r="I68" s="289">
        <v>0</v>
      </c>
      <c r="J68" s="290" t="s">
        <v>47</v>
      </c>
      <c r="K68" s="290">
        <v>0</v>
      </c>
      <c r="L68" s="291" t="s">
        <v>71</v>
      </c>
      <c r="M68" s="336">
        <f t="shared" si="39"/>
        <v>35</v>
      </c>
      <c r="N68" s="337">
        <f t="shared" si="40"/>
        <v>0</v>
      </c>
      <c r="O68" s="338">
        <f t="shared" si="41"/>
        <v>0</v>
      </c>
      <c r="P68" s="339">
        <f t="shared" si="38"/>
        <v>35</v>
      </c>
    </row>
    <row r="69" spans="3:17" ht="15.75" customHeight="1" thickBot="1">
      <c r="C69" s="277" t="s">
        <v>93</v>
      </c>
      <c r="D69" s="278">
        <v>7.5</v>
      </c>
      <c r="E69" s="278">
        <v>22</v>
      </c>
      <c r="F69" s="279">
        <f t="shared" si="37"/>
        <v>14.5</v>
      </c>
      <c r="G69" s="280" t="s">
        <v>94</v>
      </c>
      <c r="H69" s="280"/>
      <c r="I69" s="281">
        <v>7</v>
      </c>
      <c r="J69" s="282" t="s">
        <v>47</v>
      </c>
      <c r="K69" s="282">
        <v>0</v>
      </c>
      <c r="L69" s="283" t="s">
        <v>48</v>
      </c>
      <c r="M69" s="340">
        <f t="shared" si="39"/>
        <v>72.5</v>
      </c>
      <c r="N69" s="341">
        <f t="shared" si="40"/>
        <v>7</v>
      </c>
      <c r="O69" s="342">
        <f t="shared" si="41"/>
        <v>0</v>
      </c>
      <c r="P69" s="343">
        <f t="shared" si="38"/>
        <v>79.5</v>
      </c>
    </row>
    <row r="70" spans="3:17" ht="16.5" customHeight="1" thickBot="1">
      <c r="C70" s="294" t="s">
        <v>69</v>
      </c>
      <c r="D70" s="295">
        <v>8</v>
      </c>
      <c r="E70" s="295">
        <v>15</v>
      </c>
      <c r="F70" s="311">
        <f t="shared" si="37"/>
        <v>7</v>
      </c>
      <c r="G70" s="297" t="s">
        <v>47</v>
      </c>
      <c r="H70" s="297"/>
      <c r="I70" s="297">
        <v>0</v>
      </c>
      <c r="J70" s="298" t="s">
        <v>47</v>
      </c>
      <c r="K70" s="298">
        <v>0</v>
      </c>
      <c r="L70" s="299"/>
      <c r="M70" s="344">
        <f t="shared" si="39"/>
        <v>35</v>
      </c>
      <c r="N70" s="345">
        <f t="shared" si="40"/>
        <v>0</v>
      </c>
      <c r="O70" s="346">
        <f t="shared" si="41"/>
        <v>0</v>
      </c>
      <c r="P70" s="347">
        <f t="shared" si="38"/>
        <v>35</v>
      </c>
      <c r="Q70" s="302"/>
    </row>
    <row r="71" spans="3:17" s="349" customFormat="1" ht="23.25" customHeight="1" thickBot="1">
      <c r="F71" s="350"/>
      <c r="M71" s="351">
        <f>SUM(M66:M70)</f>
        <v>142.5</v>
      </c>
      <c r="N71" s="352">
        <f t="shared" ref="N71:O71" si="42">SUM(N66:N70)</f>
        <v>7</v>
      </c>
      <c r="O71" s="353">
        <f t="shared" si="42"/>
        <v>0</v>
      </c>
      <c r="P71" s="354">
        <f>SUM(P66:P70)</f>
        <v>149.5</v>
      </c>
    </row>
    <row r="72" spans="3:17" s="349" customFormat="1" ht="24.95" customHeight="1">
      <c r="C72" s="450"/>
      <c r="D72" s="450"/>
      <c r="E72" s="450"/>
      <c r="F72" s="454"/>
      <c r="Q72" s="355"/>
    </row>
    <row r="73" spans="3:17" s="349" customFormat="1" ht="24.95" customHeight="1">
      <c r="C73" s="450"/>
      <c r="D73" s="450"/>
      <c r="E73" s="450"/>
      <c r="F73" s="455"/>
    </row>
    <row r="74" spans="3:17" s="349" customFormat="1" ht="24.95" customHeight="1">
      <c r="M74" s="356" t="s">
        <v>80</v>
      </c>
      <c r="N74" s="356" t="s">
        <v>2</v>
      </c>
      <c r="O74" s="356" t="s">
        <v>4</v>
      </c>
    </row>
    <row r="75" spans="3:17" s="349" customFormat="1" ht="24.95" customHeight="1">
      <c r="M75" s="357">
        <f>M71+M61+M51+M41+M31+M21+M11</f>
        <v>12796</v>
      </c>
      <c r="N75" s="358">
        <f t="shared" ref="N75:O75" si="43">N71+N61+N51+N41+N31+N21+N11</f>
        <v>1002</v>
      </c>
      <c r="O75" s="359">
        <f t="shared" si="43"/>
        <v>0</v>
      </c>
    </row>
    <row r="76" spans="3:17" s="349" customFormat="1" ht="24.95" customHeight="1"/>
    <row r="77" spans="3:17" s="349" customFormat="1" ht="24.95" customHeight="1"/>
    <row r="78" spans="3:17" s="349" customFormat="1" ht="24.95" customHeight="1" thickBot="1"/>
    <row r="79" spans="3:17" s="349" customFormat="1" ht="24.95" customHeight="1" thickBot="1">
      <c r="C79" s="518" t="s">
        <v>83</v>
      </c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9"/>
    </row>
    <row r="80" spans="3:17" s="349" customFormat="1" ht="24.95" customHeight="1" thickBot="1">
      <c r="C80" s="527" t="s">
        <v>36</v>
      </c>
      <c r="D80" s="529" t="s">
        <v>37</v>
      </c>
      <c r="E80" s="530"/>
      <c r="F80" s="527" t="s">
        <v>38</v>
      </c>
      <c r="G80" s="531" t="s">
        <v>39</v>
      </c>
      <c r="H80" s="532"/>
      <c r="I80" s="533" t="s">
        <v>38</v>
      </c>
      <c r="J80" s="519" t="s">
        <v>40</v>
      </c>
      <c r="K80" s="519" t="s">
        <v>38</v>
      </c>
      <c r="L80" s="514" t="s">
        <v>41</v>
      </c>
      <c r="M80" s="522" t="s">
        <v>42</v>
      </c>
      <c r="N80" s="523"/>
      <c r="O80" s="524"/>
      <c r="P80" s="525" t="s">
        <v>43</v>
      </c>
    </row>
    <row r="81" spans="3:16" s="349" customFormat="1" ht="24.95" customHeight="1" thickBot="1">
      <c r="C81" s="528"/>
      <c r="D81" s="360" t="s">
        <v>44</v>
      </c>
      <c r="E81" s="361" t="s">
        <v>45</v>
      </c>
      <c r="F81" s="528"/>
      <c r="G81" s="362" t="s">
        <v>44</v>
      </c>
      <c r="H81" s="363" t="s">
        <v>45</v>
      </c>
      <c r="I81" s="534"/>
      <c r="J81" s="520"/>
      <c r="K81" s="520"/>
      <c r="L81" s="521"/>
      <c r="M81" s="364">
        <f>M65+M55+M45+M35+M25+M15+M5</f>
        <v>250</v>
      </c>
      <c r="N81" s="365">
        <f t="shared" ref="N81:O81" si="44">N65+N55+N45+N35+N25+N15+N5</f>
        <v>51</v>
      </c>
      <c r="O81" s="366">
        <f t="shared" si="44"/>
        <v>51</v>
      </c>
      <c r="P81" s="526"/>
    </row>
    <row r="82" spans="3:16" s="349" customFormat="1" ht="24.95" customHeight="1" thickBot="1">
      <c r="C82" s="367" t="s">
        <v>90</v>
      </c>
      <c r="D82" s="368"/>
      <c r="E82" s="368"/>
      <c r="F82" s="369">
        <f t="shared" ref="F82:F86" si="45">E82-D82</f>
        <v>0</v>
      </c>
      <c r="G82" s="370" t="s">
        <v>47</v>
      </c>
      <c r="H82" s="370"/>
      <c r="I82" s="370">
        <v>0</v>
      </c>
      <c r="J82" s="371" t="s">
        <v>47</v>
      </c>
      <c r="K82" s="371">
        <v>0</v>
      </c>
      <c r="L82" s="372" t="s">
        <v>72</v>
      </c>
      <c r="M82" s="373">
        <f t="shared" ref="M82:O82" si="46">M66+M56+M46+M36+M26+M16+M6</f>
        <v>2889</v>
      </c>
      <c r="N82" s="374">
        <f t="shared" si="46"/>
        <v>236.5</v>
      </c>
      <c r="O82" s="375">
        <f t="shared" si="46"/>
        <v>0</v>
      </c>
      <c r="P82" s="376">
        <f t="shared" ref="P82:P86" si="47">SUM(M82:O82)</f>
        <v>3125.5</v>
      </c>
    </row>
    <row r="83" spans="3:16" s="349" customFormat="1" ht="24.95" customHeight="1" thickBot="1">
      <c r="C83" s="377" t="s">
        <v>91</v>
      </c>
      <c r="D83" s="378"/>
      <c r="E83" s="378"/>
      <c r="F83" s="379">
        <f t="shared" si="45"/>
        <v>0</v>
      </c>
      <c r="G83" s="380" t="s">
        <v>47</v>
      </c>
      <c r="H83" s="380"/>
      <c r="I83" s="381">
        <v>0</v>
      </c>
      <c r="J83" s="382" t="s">
        <v>47</v>
      </c>
      <c r="K83" s="382">
        <v>0</v>
      </c>
      <c r="L83" s="383" t="s">
        <v>72</v>
      </c>
      <c r="M83" s="384">
        <f t="shared" ref="M83:O83" si="48">M67+M57+M47+M37+M27+M17+M7</f>
        <v>2889</v>
      </c>
      <c r="N83" s="385">
        <f t="shared" si="48"/>
        <v>172</v>
      </c>
      <c r="O83" s="386">
        <f t="shared" si="48"/>
        <v>0</v>
      </c>
      <c r="P83" s="387">
        <f t="shared" si="47"/>
        <v>3061</v>
      </c>
    </row>
    <row r="84" spans="3:16" s="349" customFormat="1" ht="24.95" customHeight="1" thickBot="1">
      <c r="C84" s="388" t="s">
        <v>92</v>
      </c>
      <c r="D84" s="389">
        <v>8</v>
      </c>
      <c r="E84" s="389">
        <v>15</v>
      </c>
      <c r="F84" s="390">
        <f t="shared" si="45"/>
        <v>7</v>
      </c>
      <c r="G84" s="391" t="s">
        <v>47</v>
      </c>
      <c r="H84" s="391"/>
      <c r="I84" s="391">
        <v>0</v>
      </c>
      <c r="J84" s="392" t="s">
        <v>47</v>
      </c>
      <c r="K84" s="392">
        <v>0</v>
      </c>
      <c r="L84" s="393" t="s">
        <v>71</v>
      </c>
      <c r="M84" s="373">
        <f t="shared" ref="M84:O84" si="49">M68+M58+M48+M38+M28+M18+M8</f>
        <v>3141</v>
      </c>
      <c r="N84" s="374">
        <f t="shared" si="49"/>
        <v>236.5</v>
      </c>
      <c r="O84" s="375">
        <f t="shared" si="49"/>
        <v>0</v>
      </c>
      <c r="P84" s="376">
        <f t="shared" si="47"/>
        <v>3377.5</v>
      </c>
    </row>
    <row r="85" spans="3:16" s="349" customFormat="1" ht="24.95" customHeight="1" thickBot="1">
      <c r="C85" s="377" t="s">
        <v>93</v>
      </c>
      <c r="D85" s="378">
        <v>7.5</v>
      </c>
      <c r="E85" s="378">
        <v>22</v>
      </c>
      <c r="F85" s="394">
        <f t="shared" si="45"/>
        <v>14.5</v>
      </c>
      <c r="G85" s="380" t="s">
        <v>94</v>
      </c>
      <c r="H85" s="380"/>
      <c r="I85" s="381">
        <v>7</v>
      </c>
      <c r="J85" s="382" t="s">
        <v>47</v>
      </c>
      <c r="K85" s="382">
        <v>0</v>
      </c>
      <c r="L85" s="383" t="s">
        <v>48</v>
      </c>
      <c r="M85" s="384">
        <f t="shared" ref="M85:O85" si="50">M69+M59+M49+M39+M29+M19+M9</f>
        <v>3625</v>
      </c>
      <c r="N85" s="385">
        <f t="shared" si="50"/>
        <v>357</v>
      </c>
      <c r="O85" s="386">
        <f t="shared" si="50"/>
        <v>0</v>
      </c>
      <c r="P85" s="387">
        <f t="shared" si="47"/>
        <v>3982</v>
      </c>
    </row>
    <row r="86" spans="3:16" s="349" customFormat="1" ht="24.95" customHeight="1" thickBot="1">
      <c r="C86" s="395" t="s">
        <v>69</v>
      </c>
      <c r="D86" s="396">
        <v>8</v>
      </c>
      <c r="E86" s="396">
        <v>15</v>
      </c>
      <c r="F86" s="397">
        <f t="shared" si="45"/>
        <v>7</v>
      </c>
      <c r="G86" s="398" t="s">
        <v>47</v>
      </c>
      <c r="H86" s="398"/>
      <c r="I86" s="398">
        <v>0</v>
      </c>
      <c r="J86" s="399" t="s">
        <v>47</v>
      </c>
      <c r="K86" s="399">
        <v>0</v>
      </c>
      <c r="L86" s="400"/>
      <c r="M86" s="401">
        <f t="shared" ref="M86:O86" si="51">M70+M60+M50+M40+M30+M20+M10</f>
        <v>252</v>
      </c>
      <c r="N86" s="402">
        <f t="shared" si="51"/>
        <v>0</v>
      </c>
      <c r="O86" s="403">
        <f t="shared" si="51"/>
        <v>0</v>
      </c>
      <c r="P86" s="404">
        <f t="shared" si="47"/>
        <v>252</v>
      </c>
    </row>
    <row r="87" spans="3:16" s="349" customFormat="1" ht="24.95" customHeight="1" thickBot="1">
      <c r="F87" s="350"/>
      <c r="M87" s="351">
        <f t="shared" ref="M87:O87" si="52">M71+M61+M51+M41+M31+M21+M11</f>
        <v>12796</v>
      </c>
      <c r="N87" s="352">
        <f t="shared" si="52"/>
        <v>1002</v>
      </c>
      <c r="O87" s="353">
        <f t="shared" si="52"/>
        <v>0</v>
      </c>
      <c r="P87" s="354">
        <f>SUM(P82:P86)</f>
        <v>13798</v>
      </c>
    </row>
    <row r="88" spans="3:16" s="349" customFormat="1" ht="24.95" customHeight="1"/>
    <row r="89" spans="3:16" s="349" customFormat="1" ht="24.95" customHeight="1"/>
    <row r="90" spans="3:16" s="349" customFormat="1" ht="24.95" customHeight="1"/>
    <row r="91" spans="3:16" s="349" customFormat="1" ht="24.95" customHeight="1"/>
    <row r="92" spans="3:16" s="349" customFormat="1" ht="24.95" customHeight="1"/>
    <row r="93" spans="3:16" s="349" customFormat="1" ht="24.95" customHeight="1"/>
    <row r="94" spans="3:16" s="349" customFormat="1" ht="24.95" customHeight="1"/>
    <row r="95" spans="3:16" s="349" customFormat="1" ht="24.95" customHeight="1"/>
    <row r="96" spans="3:16" s="349" customFormat="1" ht="24.95" customHeight="1"/>
    <row r="97" s="349" customFormat="1" ht="24.95" customHeight="1"/>
    <row r="98" s="349" customFormat="1" ht="24.95" customHeight="1"/>
    <row r="99" s="349" customFormat="1" ht="24.95" customHeight="1"/>
    <row r="100" s="349" customFormat="1" ht="24.95" customHeight="1"/>
    <row r="101" s="349" customFormat="1" ht="24.95" customHeight="1"/>
    <row r="102" s="349" customFormat="1" ht="24.95" customHeight="1"/>
    <row r="103" s="349" customFormat="1" ht="24.95" customHeight="1"/>
    <row r="104" s="349" customFormat="1" ht="24.95" customHeight="1"/>
    <row r="105" s="349" customFormat="1" ht="24.95" customHeight="1"/>
    <row r="106" s="349" customFormat="1" ht="24.95" customHeight="1"/>
    <row r="107" s="349" customFormat="1" ht="24.95" customHeight="1"/>
    <row r="108" s="349" customFormat="1" ht="24.95" customHeight="1"/>
    <row r="109" s="349" customFormat="1" ht="24.95" customHeight="1"/>
    <row r="110" s="349" customFormat="1" ht="24.95" customHeight="1"/>
    <row r="111" s="349" customFormat="1" ht="24.95" customHeight="1"/>
    <row r="112" s="349" customFormat="1" ht="24.95" customHeight="1"/>
    <row r="113" s="349" customFormat="1" ht="24.95" customHeight="1"/>
    <row r="114" s="349" customFormat="1" ht="24.95" customHeight="1"/>
    <row r="115" s="349" customFormat="1" ht="24.95" customHeight="1"/>
    <row r="116" s="349" customFormat="1" ht="24.95" customHeight="1"/>
    <row r="117" s="349" customFormat="1" ht="24.95" customHeight="1"/>
    <row r="118" s="349" customFormat="1" ht="24.95" customHeight="1"/>
    <row r="119" s="349" customFormat="1" ht="24.95" customHeight="1"/>
    <row r="120" s="349" customFormat="1" ht="24.95" customHeight="1"/>
    <row r="121" s="349" customFormat="1" ht="24.95" customHeight="1"/>
    <row r="122" s="349" customFormat="1" ht="24.95" customHeight="1"/>
    <row r="123" s="349" customFormat="1" ht="24.95" customHeight="1"/>
    <row r="124" s="349" customFormat="1" ht="24.95" customHeight="1"/>
    <row r="125" s="349" customFormat="1" ht="24.95" customHeight="1"/>
    <row r="126" s="349" customFormat="1" ht="24.95" customHeight="1"/>
    <row r="127" s="349" customFormat="1" ht="24.95" customHeight="1"/>
    <row r="128" s="349" customFormat="1" ht="24.95" customHeight="1"/>
    <row r="129" s="349" customFormat="1" ht="24.95" customHeight="1"/>
    <row r="130" s="349" customFormat="1" ht="24.95" customHeight="1"/>
    <row r="131" s="349" customFormat="1" ht="24.95" customHeight="1"/>
    <row r="132" s="349" customFormat="1" ht="24.95" customHeight="1"/>
    <row r="133" s="349" customFormat="1" ht="24.95" customHeight="1"/>
    <row r="134" s="349" customFormat="1" ht="24.95" customHeight="1"/>
    <row r="135" s="349" customFormat="1" ht="24.95" customHeight="1"/>
    <row r="136" s="349" customFormat="1" ht="24.95" customHeight="1"/>
    <row r="137" s="349" customFormat="1" ht="24.95" customHeight="1"/>
    <row r="138" s="349" customFormat="1" ht="24.95" customHeight="1"/>
    <row r="139" s="349" customFormat="1" ht="24.95" customHeight="1"/>
    <row r="140" s="349" customFormat="1" ht="24.95" customHeight="1"/>
    <row r="141" s="349" customFormat="1" ht="24.95" customHeight="1"/>
    <row r="142" s="349" customFormat="1" ht="24.95" customHeight="1"/>
    <row r="143" s="349" customFormat="1" ht="24.95" customHeight="1"/>
    <row r="144" s="349" customFormat="1" ht="24.95" customHeight="1"/>
    <row r="145" s="349" customFormat="1" ht="24.95" customHeight="1"/>
    <row r="146" s="349" customFormat="1" ht="24.95" customHeight="1"/>
    <row r="147" s="349" customFormat="1" ht="24.95" customHeight="1"/>
    <row r="148" s="349" customFormat="1" ht="24.95" customHeight="1"/>
    <row r="149" s="349" customFormat="1" ht="24.95" customHeight="1"/>
    <row r="150" s="349" customFormat="1" ht="24.95" customHeight="1"/>
    <row r="151" s="349" customFormat="1" ht="24.95" customHeight="1"/>
    <row r="152" s="349" customFormat="1" ht="24.95" customHeight="1"/>
    <row r="153" s="349" customFormat="1" ht="24.95" customHeight="1"/>
    <row r="154" s="349" customFormat="1" ht="24.95" customHeight="1"/>
    <row r="155" s="349" customFormat="1" ht="24.95" customHeight="1"/>
    <row r="156" s="349" customFormat="1" ht="24.95" customHeight="1"/>
    <row r="157" s="349" customFormat="1" ht="24.95" customHeight="1"/>
    <row r="158" s="349" customFormat="1" ht="24.95" customHeight="1"/>
    <row r="159" s="349" customFormat="1" ht="24.95" customHeight="1"/>
  </sheetData>
  <mergeCells count="88">
    <mergeCell ref="K80:K81"/>
    <mergeCell ref="L80:L81"/>
    <mergeCell ref="M80:O80"/>
    <mergeCell ref="P80:P81"/>
    <mergeCell ref="C80:C81"/>
    <mergeCell ref="D80:E80"/>
    <mergeCell ref="F80:F81"/>
    <mergeCell ref="G80:H80"/>
    <mergeCell ref="I80:I81"/>
    <mergeCell ref="J80:J81"/>
    <mergeCell ref="C33:P33"/>
    <mergeCell ref="C34:C35"/>
    <mergeCell ref="D34:E34"/>
    <mergeCell ref="F34:F35"/>
    <mergeCell ref="I34:I35"/>
    <mergeCell ref="G34:H34"/>
    <mergeCell ref="M34:O34"/>
    <mergeCell ref="P34:P35"/>
    <mergeCell ref="G54:H54"/>
    <mergeCell ref="G64:H64"/>
    <mergeCell ref="C43:P43"/>
    <mergeCell ref="F44:F45"/>
    <mergeCell ref="P44:P45"/>
    <mergeCell ref="C53:P53"/>
    <mergeCell ref="I54:I55"/>
    <mergeCell ref="J54:J55"/>
    <mergeCell ref="K54:K55"/>
    <mergeCell ref="L54:L55"/>
    <mergeCell ref="I44:I45"/>
    <mergeCell ref="J44:J45"/>
    <mergeCell ref="K44:K45"/>
    <mergeCell ref="L44:L45"/>
    <mergeCell ref="M44:O44"/>
    <mergeCell ref="C79:P79"/>
    <mergeCell ref="M54:O54"/>
    <mergeCell ref="P54:P55"/>
    <mergeCell ref="C63:P63"/>
    <mergeCell ref="C64:C65"/>
    <mergeCell ref="D64:E64"/>
    <mergeCell ref="F64:F65"/>
    <mergeCell ref="I64:I65"/>
    <mergeCell ref="J64:J65"/>
    <mergeCell ref="K64:K65"/>
    <mergeCell ref="L64:L65"/>
    <mergeCell ref="M64:O64"/>
    <mergeCell ref="P64:P65"/>
    <mergeCell ref="C54:C55"/>
    <mergeCell ref="D54:E54"/>
    <mergeCell ref="F54:F55"/>
    <mergeCell ref="C44:C45"/>
    <mergeCell ref="D44:E44"/>
    <mergeCell ref="J34:J35"/>
    <mergeCell ref="K34:K35"/>
    <mergeCell ref="L34:L35"/>
    <mergeCell ref="G44:H44"/>
    <mergeCell ref="C23:P23"/>
    <mergeCell ref="C24:C25"/>
    <mergeCell ref="D24:E24"/>
    <mergeCell ref="F24:F25"/>
    <mergeCell ref="I24:I25"/>
    <mergeCell ref="J24:J25"/>
    <mergeCell ref="G24:H24"/>
    <mergeCell ref="K24:K25"/>
    <mergeCell ref="L24:L25"/>
    <mergeCell ref="M24:O24"/>
    <mergeCell ref="P24:P25"/>
    <mergeCell ref="I14:I15"/>
    <mergeCell ref="M14:O14"/>
    <mergeCell ref="P14:P15"/>
    <mergeCell ref="C13:P13"/>
    <mergeCell ref="G4:H4"/>
    <mergeCell ref="G14:H14"/>
    <mergeCell ref="C14:C15"/>
    <mergeCell ref="D14:E14"/>
    <mergeCell ref="F14:F15"/>
    <mergeCell ref="J14:J15"/>
    <mergeCell ref="K14:K15"/>
    <mergeCell ref="L14:L15"/>
    <mergeCell ref="D3:P3"/>
    <mergeCell ref="C4:C5"/>
    <mergeCell ref="D4:E4"/>
    <mergeCell ref="F4:F5"/>
    <mergeCell ref="I4:I5"/>
    <mergeCell ref="J4:J5"/>
    <mergeCell ref="K4:K5"/>
    <mergeCell ref="L4:L5"/>
    <mergeCell ref="M4:O4"/>
    <mergeCell ref="P4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:M39"/>
  <sheetViews>
    <sheetView topLeftCell="A7" workbookViewId="0">
      <selection activeCell="F18" sqref="F18"/>
    </sheetView>
  </sheetViews>
  <sheetFormatPr baseColWidth="10" defaultRowHeight="15"/>
  <cols>
    <col min="3" max="3" width="17.42578125" customWidth="1"/>
  </cols>
  <sheetData>
    <row r="3" spans="3:13" ht="15.75" thickBot="1"/>
    <row r="4" spans="3:13" ht="15.75" customHeight="1" thickBot="1">
      <c r="C4" s="431"/>
      <c r="D4" s="405"/>
      <c r="E4" s="535" t="s">
        <v>100</v>
      </c>
      <c r="F4" s="536"/>
      <c r="G4" s="536"/>
      <c r="H4" s="537"/>
      <c r="I4" s="405"/>
      <c r="J4" s="535" t="s">
        <v>101</v>
      </c>
      <c r="K4" s="536"/>
      <c r="L4" s="536"/>
      <c r="M4" s="537"/>
    </row>
    <row r="5" spans="3:13" ht="15.75" thickBot="1">
      <c r="C5" s="405"/>
      <c r="D5" s="405"/>
      <c r="E5" s="406" t="s">
        <v>95</v>
      </c>
      <c r="F5" s="407" t="s">
        <v>96</v>
      </c>
      <c r="G5" s="407" t="s">
        <v>97</v>
      </c>
      <c r="H5" s="408" t="s">
        <v>98</v>
      </c>
      <c r="I5" s="405"/>
      <c r="J5" s="406" t="s">
        <v>95</v>
      </c>
      <c r="K5" s="407" t="s">
        <v>96</v>
      </c>
      <c r="L5" s="407" t="s">
        <v>97</v>
      </c>
      <c r="M5" s="408" t="s">
        <v>98</v>
      </c>
    </row>
    <row r="6" spans="3:13">
      <c r="C6" s="429">
        <v>40909</v>
      </c>
      <c r="D6" s="405"/>
      <c r="E6" s="427">
        <v>44941.79</v>
      </c>
      <c r="F6" s="427">
        <v>2323.35</v>
      </c>
      <c r="G6" s="427">
        <v>7498.9561236779509</v>
      </c>
      <c r="H6" s="446">
        <v>2516.9670013850414</v>
      </c>
      <c r="I6" s="440"/>
      <c r="J6" s="427">
        <v>8089.52</v>
      </c>
      <c r="K6" s="427">
        <v>418.20366776515749</v>
      </c>
      <c r="L6" s="427">
        <v>1349.8121022620312</v>
      </c>
      <c r="M6" s="446">
        <v>453.05406024930744</v>
      </c>
    </row>
    <row r="7" spans="3:13">
      <c r="C7" s="430">
        <v>40940</v>
      </c>
      <c r="D7" s="405"/>
      <c r="E7" s="427">
        <v>53186.87</v>
      </c>
      <c r="F7" s="427">
        <v>2885.3</v>
      </c>
      <c r="G7" s="427">
        <v>8655.910941247912</v>
      </c>
      <c r="H7" s="446">
        <v>2908.9149584487536</v>
      </c>
      <c r="I7" s="440"/>
      <c r="J7" s="427">
        <v>9573.64</v>
      </c>
      <c r="K7" s="427">
        <v>519.354554887218</v>
      </c>
      <c r="L7" s="427">
        <v>1558.063969424624</v>
      </c>
      <c r="M7" s="446">
        <v>523.60469252077564</v>
      </c>
    </row>
    <row r="8" spans="3:13">
      <c r="C8" s="430">
        <v>40969</v>
      </c>
      <c r="D8" s="405"/>
      <c r="E8" s="427">
        <v>54088.82</v>
      </c>
      <c r="F8" s="427">
        <v>2937.25</v>
      </c>
      <c r="G8" s="427">
        <v>8811.7456717777422</v>
      </c>
      <c r="H8" s="446">
        <v>3428.364058171745</v>
      </c>
      <c r="I8" s="440"/>
      <c r="J8" s="427">
        <v>9735.99</v>
      </c>
      <c r="K8" s="427">
        <v>528.7046368900975</v>
      </c>
      <c r="L8" s="427">
        <v>1586.1142209199936</v>
      </c>
      <c r="M8" s="446">
        <v>617.10553047091412</v>
      </c>
    </row>
    <row r="9" spans="3:13">
      <c r="C9" s="430">
        <v>41000</v>
      </c>
      <c r="D9" s="405"/>
      <c r="E9" s="427">
        <v>37598.67</v>
      </c>
      <c r="F9" s="427">
        <v>1888.91</v>
      </c>
      <c r="G9" s="427">
        <v>6327.8345124234593</v>
      </c>
      <c r="H9" s="446">
        <v>2266.6869806094182</v>
      </c>
      <c r="I9" s="440"/>
      <c r="J9" s="427">
        <v>6767.76</v>
      </c>
      <c r="K9" s="427">
        <v>340.00298192289222</v>
      </c>
      <c r="L9" s="427">
        <v>1139.0102122362225</v>
      </c>
      <c r="M9" s="446">
        <v>408.00365650969525</v>
      </c>
    </row>
    <row r="10" spans="3:13">
      <c r="C10" s="430">
        <v>41030</v>
      </c>
      <c r="D10" s="405"/>
      <c r="E10" s="427">
        <v>55524.39</v>
      </c>
      <c r="F10" s="427">
        <v>3012.8</v>
      </c>
      <c r="G10" s="427">
        <v>9038.4143707302264</v>
      </c>
      <c r="H10" s="446">
        <v>2908.9149584487536</v>
      </c>
      <c r="I10" s="440"/>
      <c r="J10" s="427">
        <v>9994.39</v>
      </c>
      <c r="K10" s="427">
        <v>542.30475616701312</v>
      </c>
      <c r="L10" s="427">
        <v>1626.9145867314407</v>
      </c>
      <c r="M10" s="446">
        <v>523.60469252077564</v>
      </c>
    </row>
    <row r="11" spans="3:13">
      <c r="C11" s="430">
        <v>41061</v>
      </c>
      <c r="D11" s="405"/>
      <c r="E11" s="427">
        <v>54088.82</v>
      </c>
      <c r="F11" s="427">
        <v>2937.25</v>
      </c>
      <c r="G11" s="427">
        <v>8811.7456717777422</v>
      </c>
      <c r="H11" s="446">
        <v>3428.364058171745</v>
      </c>
      <c r="I11" s="440"/>
      <c r="J11" s="427">
        <v>9735.99</v>
      </c>
      <c r="K11" s="427">
        <v>528.7046368900975</v>
      </c>
      <c r="L11" s="427">
        <v>1586.1142209199936</v>
      </c>
      <c r="M11" s="446">
        <v>617.10553047091412</v>
      </c>
    </row>
    <row r="12" spans="3:13">
      <c r="C12" s="430">
        <v>41091</v>
      </c>
      <c r="D12" s="405"/>
      <c r="E12" s="427">
        <v>55288.28</v>
      </c>
      <c r="F12" s="427">
        <v>3012.8</v>
      </c>
      <c r="G12" s="427">
        <v>9038.4143707302264</v>
      </c>
      <c r="H12" s="446">
        <v>3116.6945983379501</v>
      </c>
      <c r="I12" s="440"/>
      <c r="J12" s="427">
        <v>9951.89</v>
      </c>
      <c r="K12" s="427">
        <v>542.30475616701312</v>
      </c>
      <c r="L12" s="427">
        <v>1626.9145867314407</v>
      </c>
      <c r="M12" s="446">
        <v>561.00502770083096</v>
      </c>
    </row>
    <row r="13" spans="3:13">
      <c r="C13" s="430">
        <v>41122</v>
      </c>
      <c r="D13" s="405"/>
      <c r="E13" s="427">
        <v>12249.55</v>
      </c>
      <c r="F13" s="427">
        <v>0</v>
      </c>
      <c r="G13" s="427">
        <v>2908.9149698901874</v>
      </c>
      <c r="H13" s="446">
        <v>1341.123130193906</v>
      </c>
      <c r="I13" s="440"/>
      <c r="J13" s="427">
        <v>2204.92</v>
      </c>
      <c r="K13" s="427">
        <v>0</v>
      </c>
      <c r="L13" s="427">
        <v>523.60469458023374</v>
      </c>
      <c r="M13" s="446">
        <v>241.40216343490309</v>
      </c>
    </row>
    <row r="14" spans="3:13">
      <c r="C14" s="430">
        <v>41153</v>
      </c>
      <c r="D14" s="405"/>
      <c r="E14" s="427">
        <v>51496.3</v>
      </c>
      <c r="F14" s="427">
        <v>2809.7468645016793</v>
      </c>
      <c r="G14" s="427">
        <v>8429.2422422954296</v>
      </c>
      <c r="H14" s="446">
        <v>3636.1436980609419</v>
      </c>
      <c r="I14" s="440"/>
      <c r="J14" s="427">
        <v>9269.33</v>
      </c>
      <c r="K14" s="427">
        <v>505.75443561030227</v>
      </c>
      <c r="L14" s="427">
        <v>1517.2636036131773</v>
      </c>
      <c r="M14" s="446">
        <v>654.50586565096955</v>
      </c>
    </row>
    <row r="15" spans="3:13">
      <c r="C15" s="430">
        <v>41183</v>
      </c>
      <c r="D15" s="405"/>
      <c r="E15" s="427">
        <v>53186.87</v>
      </c>
      <c r="F15" s="427">
        <v>2885.3030827067669</v>
      </c>
      <c r="G15" s="427">
        <v>8655.910941247912</v>
      </c>
      <c r="H15" s="446">
        <v>2908.9149584487536</v>
      </c>
      <c r="I15" s="440"/>
      <c r="J15" s="427">
        <v>9573.64</v>
      </c>
      <c r="K15" s="427">
        <v>519.354554887218</v>
      </c>
      <c r="L15" s="427">
        <v>1558.063969424624</v>
      </c>
      <c r="M15" s="446">
        <v>523.60469252077564</v>
      </c>
    </row>
    <row r="16" spans="3:13">
      <c r="C16" s="430">
        <v>41214</v>
      </c>
      <c r="D16" s="405"/>
      <c r="E16" s="427">
        <v>53186.87</v>
      </c>
      <c r="F16" s="427">
        <v>2885.3030827067669</v>
      </c>
      <c r="G16" s="427">
        <v>8655.910941247912</v>
      </c>
      <c r="H16" s="446">
        <v>2908.9149584487536</v>
      </c>
      <c r="I16" s="440"/>
      <c r="J16" s="427">
        <v>9573.64</v>
      </c>
      <c r="K16" s="427">
        <v>519.354554887218</v>
      </c>
      <c r="L16" s="427">
        <v>1558.063969424624</v>
      </c>
      <c r="M16" s="446">
        <v>523.60469252077564</v>
      </c>
    </row>
    <row r="17" spans="3:13" ht="15.75" thickBot="1">
      <c r="C17" s="428">
        <v>41244</v>
      </c>
      <c r="D17" s="405"/>
      <c r="E17" s="447">
        <v>38571.46</v>
      </c>
      <c r="F17" s="447">
        <v>1940.85</v>
      </c>
      <c r="G17" s="447">
        <v>6483.6692429532904</v>
      </c>
      <c r="H17" s="448">
        <v>2724.7466412742383</v>
      </c>
      <c r="I17" s="440"/>
      <c r="J17" s="447">
        <v>6942.86</v>
      </c>
      <c r="K17" s="447">
        <v>349.35306392577183</v>
      </c>
      <c r="L17" s="447">
        <v>1167.0604637315923</v>
      </c>
      <c r="M17" s="448">
        <v>490.45439542936288</v>
      </c>
    </row>
    <row r="18" spans="3:13" ht="15.75" thickBot="1"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</row>
    <row r="19" spans="3:13" ht="15.75" thickBot="1">
      <c r="C19" s="428" t="s">
        <v>99</v>
      </c>
      <c r="D19" s="433">
        <v>720338.98305084754</v>
      </c>
      <c r="E19" s="434">
        <v>563408.68999999994</v>
      </c>
      <c r="F19" s="435">
        <v>29518.876781002102</v>
      </c>
      <c r="G19" s="436">
        <v>93316.67318339202</v>
      </c>
      <c r="H19" s="437">
        <v>34094.751297206123</v>
      </c>
      <c r="I19" s="433">
        <f>SUM(J19:M19)</f>
        <v>129661.02220000001</v>
      </c>
      <c r="J19" s="434">
        <f>SUM(J6:J17)</f>
        <v>101413.57</v>
      </c>
      <c r="K19" s="435">
        <f>SUM(K6:K17)</f>
        <v>5313.3965999999991</v>
      </c>
      <c r="L19" s="436">
        <f>SUM(L6:L17)</f>
        <v>16797.000599999996</v>
      </c>
      <c r="M19" s="437">
        <f>SUM(M6:M17)</f>
        <v>6137.0550000000012</v>
      </c>
    </row>
    <row r="20" spans="3:13">
      <c r="C20" s="405"/>
      <c r="D20" s="99"/>
      <c r="E20" s="441"/>
      <c r="F20" s="441"/>
      <c r="G20" s="441"/>
      <c r="H20" s="440"/>
      <c r="I20" s="440"/>
      <c r="J20" s="440"/>
      <c r="K20" s="440"/>
      <c r="L20" s="440"/>
      <c r="M20" s="440"/>
    </row>
    <row r="21" spans="3:13" ht="15.75" thickBot="1">
      <c r="C21" s="405"/>
      <c r="D21" s="99"/>
      <c r="E21" s="441"/>
      <c r="F21" s="441"/>
      <c r="G21" s="441"/>
      <c r="H21" s="440"/>
      <c r="I21" s="440"/>
      <c r="J21" s="440"/>
      <c r="K21" s="440"/>
      <c r="L21" s="440"/>
      <c r="M21" s="440"/>
    </row>
    <row r="22" spans="3:13" ht="15.75" customHeight="1" thickBot="1">
      <c r="C22" s="405"/>
      <c r="D22" s="426"/>
      <c r="E22" s="538" t="s">
        <v>101</v>
      </c>
      <c r="F22" s="539"/>
      <c r="G22" s="539"/>
      <c r="H22" s="540"/>
      <c r="I22" s="440"/>
      <c r="J22" s="440"/>
      <c r="K22" s="440"/>
      <c r="L22" s="440"/>
      <c r="M22" s="440"/>
    </row>
    <row r="23" spans="3:13" ht="15.75" thickBot="1">
      <c r="C23" s="405"/>
      <c r="D23" s="405"/>
      <c r="E23" s="442" t="s">
        <v>95</v>
      </c>
      <c r="F23" s="443" t="s">
        <v>96</v>
      </c>
      <c r="G23" s="443" t="s">
        <v>97</v>
      </c>
      <c r="H23" s="444" t="s">
        <v>98</v>
      </c>
      <c r="I23" s="440"/>
      <c r="J23" s="440"/>
      <c r="K23" s="440"/>
      <c r="L23" s="440"/>
      <c r="M23" s="440"/>
    </row>
    <row r="24" spans="3:13">
      <c r="C24" s="429">
        <v>40909</v>
      </c>
      <c r="D24" s="405"/>
      <c r="E24" s="427">
        <f t="shared" ref="E24:E35" si="0">E6+J6</f>
        <v>53031.31</v>
      </c>
      <c r="F24" s="427">
        <f t="shared" ref="F24:F35" si="1">F6+K6</f>
        <v>2741.5536677651576</v>
      </c>
      <c r="G24" s="427">
        <f t="shared" ref="G24:G35" si="2">G6+L6</f>
        <v>8848.7682259399826</v>
      </c>
      <c r="H24" s="446">
        <f t="shared" ref="H24:H35" si="3">H6+M6</f>
        <v>2970.0210616343488</v>
      </c>
      <c r="I24" s="440"/>
      <c r="J24" s="440"/>
      <c r="K24" s="440"/>
      <c r="L24" s="440"/>
      <c r="M24" s="440"/>
    </row>
    <row r="25" spans="3:13">
      <c r="C25" s="430">
        <v>40940</v>
      </c>
      <c r="D25" s="405"/>
      <c r="E25" s="427">
        <f t="shared" si="0"/>
        <v>62760.51</v>
      </c>
      <c r="F25" s="427">
        <f t="shared" si="1"/>
        <v>3404.6545548872182</v>
      </c>
      <c r="G25" s="427">
        <f t="shared" si="2"/>
        <v>10213.974910672536</v>
      </c>
      <c r="H25" s="446">
        <f t="shared" si="3"/>
        <v>3432.5196509695293</v>
      </c>
      <c r="I25" s="440"/>
      <c r="J25" s="440"/>
      <c r="K25" s="440"/>
      <c r="L25" s="440"/>
      <c r="M25" s="440"/>
    </row>
    <row r="26" spans="3:13">
      <c r="C26" s="430">
        <v>40969</v>
      </c>
      <c r="D26" s="405"/>
      <c r="E26" s="427">
        <f t="shared" si="0"/>
        <v>63824.81</v>
      </c>
      <c r="F26" s="427">
        <f t="shared" si="1"/>
        <v>3465.9546368900974</v>
      </c>
      <c r="G26" s="427">
        <f t="shared" si="2"/>
        <v>10397.859892697736</v>
      </c>
      <c r="H26" s="446">
        <f t="shared" si="3"/>
        <v>4045.4695886426589</v>
      </c>
      <c r="I26" s="440"/>
      <c r="J26" s="440"/>
      <c r="K26" s="440"/>
      <c r="L26" s="440"/>
      <c r="M26" s="440"/>
    </row>
    <row r="27" spans="3:13">
      <c r="C27" s="430">
        <v>41000</v>
      </c>
      <c r="D27" s="405"/>
      <c r="E27" s="427">
        <f t="shared" si="0"/>
        <v>44366.43</v>
      </c>
      <c r="F27" s="427">
        <f t="shared" si="1"/>
        <v>2228.9129819228924</v>
      </c>
      <c r="G27" s="427">
        <f t="shared" si="2"/>
        <v>7466.8447246596816</v>
      </c>
      <c r="H27" s="446">
        <f t="shared" si="3"/>
        <v>2674.6906371191135</v>
      </c>
      <c r="I27" s="440"/>
      <c r="J27" s="440"/>
      <c r="K27" s="440"/>
      <c r="L27" s="440"/>
      <c r="M27" s="440"/>
    </row>
    <row r="28" spans="3:13">
      <c r="C28" s="430">
        <v>41030</v>
      </c>
      <c r="D28" s="405"/>
      <c r="E28" s="427">
        <f t="shared" si="0"/>
        <v>65518.78</v>
      </c>
      <c r="F28" s="427">
        <f t="shared" si="1"/>
        <v>3555.1047561670134</v>
      </c>
      <c r="G28" s="427">
        <f t="shared" si="2"/>
        <v>10665.328957461667</v>
      </c>
      <c r="H28" s="446">
        <f t="shared" si="3"/>
        <v>3432.5196509695293</v>
      </c>
      <c r="I28" s="440"/>
      <c r="J28" s="440"/>
      <c r="K28" s="440"/>
      <c r="L28" s="440"/>
      <c r="M28" s="440"/>
    </row>
    <row r="29" spans="3:13">
      <c r="C29" s="430">
        <v>41061</v>
      </c>
      <c r="D29" s="431"/>
      <c r="E29" s="427">
        <f t="shared" si="0"/>
        <v>63824.81</v>
      </c>
      <c r="F29" s="427">
        <f t="shared" si="1"/>
        <v>3465.9546368900974</v>
      </c>
      <c r="G29" s="427">
        <f t="shared" si="2"/>
        <v>10397.859892697736</v>
      </c>
      <c r="H29" s="446">
        <f t="shared" si="3"/>
        <v>4045.4695886426589</v>
      </c>
      <c r="I29" s="445"/>
      <c r="J29" s="445"/>
      <c r="K29" s="440"/>
      <c r="L29" s="440"/>
      <c r="M29" s="440"/>
    </row>
    <row r="30" spans="3:13">
      <c r="C30" s="430">
        <v>41091</v>
      </c>
      <c r="D30" s="431"/>
      <c r="E30" s="427">
        <f t="shared" si="0"/>
        <v>65240.17</v>
      </c>
      <c r="F30" s="427">
        <f t="shared" si="1"/>
        <v>3555.1047561670134</v>
      </c>
      <c r="G30" s="427">
        <f t="shared" si="2"/>
        <v>10665.328957461667</v>
      </c>
      <c r="H30" s="446">
        <f t="shared" si="3"/>
        <v>3677.6996260387809</v>
      </c>
      <c r="I30" s="445"/>
      <c r="J30" s="445"/>
      <c r="K30" s="440"/>
      <c r="L30" s="440"/>
      <c r="M30" s="440"/>
    </row>
    <row r="31" spans="3:13">
      <c r="C31" s="430">
        <v>41122</v>
      </c>
      <c r="D31" s="431"/>
      <c r="E31" s="427">
        <f t="shared" si="0"/>
        <v>14454.47</v>
      </c>
      <c r="F31" s="427">
        <f t="shared" si="1"/>
        <v>0</v>
      </c>
      <c r="G31" s="427">
        <f t="shared" si="2"/>
        <v>3432.519664470421</v>
      </c>
      <c r="H31" s="446">
        <f t="shared" si="3"/>
        <v>1582.5252936288091</v>
      </c>
      <c r="I31" s="445"/>
      <c r="J31" s="445"/>
      <c r="K31" s="440"/>
      <c r="L31" s="440"/>
      <c r="M31" s="440"/>
    </row>
    <row r="32" spans="3:13">
      <c r="C32" s="430">
        <v>41153</v>
      </c>
      <c r="D32" s="431"/>
      <c r="E32" s="427">
        <f t="shared" si="0"/>
        <v>60765.630000000005</v>
      </c>
      <c r="F32" s="427">
        <f t="shared" si="1"/>
        <v>3315.5013001119814</v>
      </c>
      <c r="G32" s="427">
        <f t="shared" si="2"/>
        <v>9946.5058459086067</v>
      </c>
      <c r="H32" s="446">
        <f t="shared" si="3"/>
        <v>4290.6495637119115</v>
      </c>
      <c r="I32" s="445"/>
      <c r="J32" s="445"/>
      <c r="K32" s="440"/>
      <c r="L32" s="440"/>
      <c r="M32" s="440"/>
    </row>
    <row r="33" spans="3:13">
      <c r="C33" s="430">
        <v>41183</v>
      </c>
      <c r="D33" s="431"/>
      <c r="E33" s="427">
        <f t="shared" si="0"/>
        <v>62760.51</v>
      </c>
      <c r="F33" s="427">
        <f t="shared" si="1"/>
        <v>3404.6576375939849</v>
      </c>
      <c r="G33" s="427">
        <f t="shared" si="2"/>
        <v>10213.974910672536</v>
      </c>
      <c r="H33" s="446">
        <f t="shared" si="3"/>
        <v>3432.5196509695293</v>
      </c>
      <c r="I33" s="445"/>
      <c r="J33" s="445"/>
      <c r="K33" s="440"/>
      <c r="L33" s="440"/>
      <c r="M33" s="440"/>
    </row>
    <row r="34" spans="3:13">
      <c r="C34" s="430">
        <v>41214</v>
      </c>
      <c r="D34" s="431"/>
      <c r="E34" s="427">
        <f t="shared" si="0"/>
        <v>62760.51</v>
      </c>
      <c r="F34" s="427">
        <f t="shared" si="1"/>
        <v>3404.6576375939849</v>
      </c>
      <c r="G34" s="427">
        <f t="shared" si="2"/>
        <v>10213.974910672536</v>
      </c>
      <c r="H34" s="446">
        <f t="shared" si="3"/>
        <v>3432.5196509695293</v>
      </c>
      <c r="I34" s="445"/>
      <c r="J34" s="445"/>
      <c r="K34" s="440"/>
      <c r="L34" s="440"/>
      <c r="M34" s="440"/>
    </row>
    <row r="35" spans="3:13" ht="15.75" thickBot="1">
      <c r="C35" s="428">
        <v>41244</v>
      </c>
      <c r="D35" s="431"/>
      <c r="E35" s="447">
        <f t="shared" si="0"/>
        <v>45514.32</v>
      </c>
      <c r="F35" s="447">
        <f t="shared" si="1"/>
        <v>2290.2030639257719</v>
      </c>
      <c r="G35" s="447">
        <f t="shared" si="2"/>
        <v>7650.7297066848823</v>
      </c>
      <c r="H35" s="448">
        <f t="shared" si="3"/>
        <v>3215.2010367036009</v>
      </c>
      <c r="I35" s="445"/>
      <c r="J35" s="445"/>
      <c r="K35" s="440"/>
      <c r="L35" s="440"/>
      <c r="M35" s="440"/>
    </row>
    <row r="36" spans="3:13" ht="15.75" thickBot="1">
      <c r="C36" s="405"/>
      <c r="D36" s="405"/>
      <c r="E36" s="405"/>
      <c r="F36" s="405"/>
      <c r="G36" s="405"/>
      <c r="H36" s="405"/>
      <c r="I36" s="445"/>
      <c r="J36" s="445"/>
      <c r="K36" s="440"/>
      <c r="L36" s="440"/>
      <c r="M36" s="440"/>
    </row>
    <row r="37" spans="3:13" ht="15.75" thickBot="1">
      <c r="C37" s="428" t="s">
        <v>99</v>
      </c>
      <c r="D37" s="449">
        <f>SUM(E37:H37)</f>
        <v>849999.99522991513</v>
      </c>
      <c r="E37" s="438">
        <f>SUM(E24:E35)</f>
        <v>664822.25999999989</v>
      </c>
      <c r="F37" s="436">
        <f>SUM(F24:F35)</f>
        <v>34832.259629915206</v>
      </c>
      <c r="G37" s="436">
        <f>SUM(G24:G35)</f>
        <v>110113.67059999998</v>
      </c>
      <c r="H37" s="439">
        <f>SUM(H24:H35)</f>
        <v>40231.805</v>
      </c>
      <c r="I37" s="432"/>
      <c r="J37" s="432"/>
      <c r="K37" s="405"/>
      <c r="L37" s="405"/>
      <c r="M37" s="405"/>
    </row>
    <row r="38" spans="3:13"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</row>
    <row r="39" spans="3:13"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</row>
  </sheetData>
  <mergeCells count="3">
    <mergeCell ref="E4:H4"/>
    <mergeCell ref="J4:M4"/>
    <mergeCell ref="E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Calendario 2012</vt:lpstr>
      <vt:lpstr>Serv. Campus ELCHE</vt:lpstr>
      <vt:lpstr>Serv. Campus ALTEA</vt:lpstr>
      <vt:lpstr>Serv. Campus Orihuela</vt:lpstr>
      <vt:lpstr>Serv. Campus San Juan</vt:lpstr>
      <vt:lpstr>cuadro licitación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m.mayoral</cp:lastModifiedBy>
  <dcterms:created xsi:type="dcterms:W3CDTF">2011-11-04T07:15:12Z</dcterms:created>
  <dcterms:modified xsi:type="dcterms:W3CDTF">2011-11-18T08:37:37Z</dcterms:modified>
</cp:coreProperties>
</file>